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Kiyovu project\$Tender\send\"/>
    </mc:Choice>
  </mc:AlternateContent>
  <xr:revisionPtr revIDLastSave="0" documentId="13_ncr:1_{EBE1DCE7-30F3-42DE-81A0-D01D956DE6C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Landscaping" sheetId="7" r:id="rId1"/>
    <sheet name="SWIMMINGPOOL" sheetId="8" r:id="rId2"/>
    <sheet name="House" sheetId="1" r:id="rId3"/>
    <sheet name="Electricals" sheetId="2" r:id="rId4"/>
    <sheet name="plumbing materials" sheetId="3" r:id="rId5"/>
    <sheet name="SanitarieWater and firefighting" sheetId="4" r:id="rId6"/>
    <sheet name="cutting and replastering" sheetId="5" r:id="rId7"/>
    <sheet name="civil works and external works" sheetId="6" r:id="rId8"/>
  </sheets>
  <definedNames>
    <definedName name="_xlnm.Print_Area" localSheetId="6">'cutting and replastering'!$B$1:$H$10</definedName>
    <definedName name="_xlnm.Print_Area" localSheetId="3">Electricals!$A$1:$G$266</definedName>
    <definedName name="_xlnm.Print_Area" localSheetId="0">Landscaping!$A$1:$E$44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3" l="1"/>
  <c r="G265" i="2" l="1"/>
  <c r="C29" i="7"/>
  <c r="F61" i="6" l="1"/>
  <c r="E56" i="6"/>
  <c r="F56" i="6" s="1"/>
  <c r="F47" i="6"/>
  <c r="F49" i="6" s="1"/>
  <c r="F28" i="6"/>
  <c r="E57" i="6" s="1"/>
  <c r="F57" i="6" s="1"/>
  <c r="E27" i="6"/>
  <c r="G27" i="6" s="1"/>
  <c r="F26" i="6"/>
  <c r="E26" i="6"/>
  <c r="F25" i="6"/>
  <c r="E25" i="6"/>
  <c r="G19" i="6"/>
  <c r="E19" i="6"/>
  <c r="F18" i="6"/>
  <c r="G18" i="6" s="1"/>
  <c r="G11" i="6"/>
  <c r="G10" i="6"/>
  <c r="G9" i="6"/>
  <c r="G8" i="6"/>
  <c r="G7" i="6"/>
  <c r="G6" i="6"/>
  <c r="F9" i="5"/>
  <c r="F8" i="5"/>
  <c r="F7" i="5"/>
  <c r="F6" i="5"/>
  <c r="F5" i="5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G263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39" i="2"/>
  <c r="G238" i="2"/>
  <c r="G237" i="2"/>
  <c r="G236" i="2"/>
  <c r="G234" i="2"/>
  <c r="G233" i="2"/>
  <c r="G232" i="2"/>
  <c r="G231" i="2"/>
  <c r="G229" i="2"/>
  <c r="G228" i="2"/>
  <c r="G227" i="2"/>
  <c r="G226" i="2"/>
  <c r="G222" i="2"/>
  <c r="G221" i="2"/>
  <c r="G217" i="2"/>
  <c r="G216" i="2"/>
  <c r="G215" i="2"/>
  <c r="G214" i="2"/>
  <c r="G213" i="2"/>
  <c r="G212" i="2"/>
  <c r="G211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6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55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2" i="2"/>
  <c r="G91" i="2"/>
  <c r="G93" i="2" s="1"/>
  <c r="E87" i="2"/>
  <c r="G86" i="2"/>
  <c r="G85" i="2"/>
  <c r="G84" i="2"/>
  <c r="G81" i="2"/>
  <c r="E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E51" i="2"/>
  <c r="G50" i="2"/>
  <c r="G49" i="2"/>
  <c r="G48" i="2"/>
  <c r="G47" i="2"/>
  <c r="E43" i="2"/>
  <c r="G42" i="2"/>
  <c r="G41" i="2"/>
  <c r="G40" i="2"/>
  <c r="G39" i="2"/>
  <c r="G38" i="2"/>
  <c r="G37" i="2"/>
  <c r="G36" i="2"/>
  <c r="G35" i="2"/>
  <c r="G34" i="2"/>
  <c r="G33" i="2"/>
  <c r="G32" i="2"/>
  <c r="E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E195" i="1"/>
  <c r="E172" i="1"/>
  <c r="E145" i="1"/>
  <c r="E138" i="1"/>
  <c r="E124" i="1"/>
  <c r="E134" i="1" s="1"/>
  <c r="E114" i="1"/>
  <c r="E109" i="1"/>
  <c r="E98" i="1"/>
  <c r="E92" i="1"/>
  <c r="E63" i="1"/>
  <c r="E62" i="1"/>
  <c r="E60" i="1"/>
  <c r="E45" i="1"/>
  <c r="E41" i="1"/>
  <c r="E14" i="1"/>
  <c r="G20" i="6" l="1"/>
  <c r="F58" i="6"/>
  <c r="G12" i="6"/>
  <c r="G28" i="6"/>
  <c r="F10" i="5"/>
  <c r="H31" i="4"/>
  <c r="H94" i="4"/>
  <c r="G218" i="2"/>
  <c r="G262" i="2"/>
  <c r="G223" i="2"/>
  <c r="G51" i="2"/>
  <c r="G80" i="2"/>
  <c r="G124" i="2"/>
  <c r="G185" i="2"/>
  <c r="G43" i="2"/>
  <c r="G207" i="2"/>
  <c r="G29" i="2"/>
  <c r="G87" i="2"/>
  <c r="G135" i="2"/>
  <c r="G154" i="2"/>
  <c r="G35" i="6"/>
  <c r="G36" i="6"/>
  <c r="G34" i="6"/>
  <c r="E51" i="1"/>
  <c r="G26" i="6"/>
  <c r="G25" i="6"/>
  <c r="G29" i="6" l="1"/>
  <c r="G156" i="2"/>
  <c r="G37" i="6"/>
  <c r="F63" i="6" s="1"/>
</calcChain>
</file>

<file path=xl/sharedStrings.xml><?xml version="1.0" encoding="utf-8"?>
<sst xmlns="http://schemas.openxmlformats.org/spreadsheetml/2006/main" count="1534" uniqueCount="829">
  <si>
    <t>Nbr</t>
  </si>
  <si>
    <t>ITEM</t>
  </si>
  <si>
    <t>UNIT</t>
  </si>
  <si>
    <t>QTY</t>
  </si>
  <si>
    <t>UNIT RATE</t>
  </si>
  <si>
    <t>TOTAL RATE</t>
  </si>
  <si>
    <t>Description</t>
  </si>
  <si>
    <t>1.0:  FINISHES</t>
  </si>
  <si>
    <t>Internal wall finishes</t>
  </si>
  <si>
    <t>A</t>
  </si>
  <si>
    <t xml:space="preserve"> Supply and apply white silkvynl paint</t>
  </si>
  <si>
    <t>Wall preparation with sticco and painting</t>
  </si>
  <si>
    <t>SM</t>
  </si>
  <si>
    <t>B</t>
  </si>
  <si>
    <t>External wall finishes</t>
  </si>
  <si>
    <t>B1</t>
  </si>
  <si>
    <t>Supply and apply white -weatherguard paint</t>
  </si>
  <si>
    <t>Wall preparation with granile and painting</t>
  </si>
  <si>
    <t>B2</t>
  </si>
  <si>
    <t>Supply and apply Grey -weatherguard paint</t>
  </si>
  <si>
    <t>Supply and apply woodlike paints as per architecture</t>
  </si>
  <si>
    <t>Total FINISHES</t>
  </si>
  <si>
    <t>Floor Finishes</t>
  </si>
  <si>
    <t>Supply and wooden like floor tiles supplied of approved type and as described by the architect</t>
  </si>
  <si>
    <t>C</t>
  </si>
  <si>
    <t>Wooden like tiles  10mm thick
20x120xm matte</t>
  </si>
  <si>
    <t>Supply and fix porcelain bathroom  floor tiles supplied of approved type and as described by the architect</t>
  </si>
  <si>
    <t>D</t>
  </si>
  <si>
    <t>8mm thick Porcelain tiles 30x30cm matte</t>
  </si>
  <si>
    <t>Supply and fix porcelain bathroom  wall tiles supplied of approved type and as described by the architect</t>
  </si>
  <si>
    <t>E</t>
  </si>
  <si>
    <t>8mm thick Porcelain tiles 60x30cm glossy</t>
  </si>
  <si>
    <t xml:space="preserve">SM </t>
  </si>
  <si>
    <t>Supply and fix porcelain tiles on lobby  floor  supplied of approved type and as described by the architect</t>
  </si>
  <si>
    <t>F</t>
  </si>
  <si>
    <t>10mm thick Porcelain tiles 60x60Cm matte</t>
  </si>
  <si>
    <t>Supply and fix porcelain tiles in lift  floor  supplied of approved type and as described by the architect</t>
  </si>
  <si>
    <t>G</t>
  </si>
  <si>
    <t>8mm thick Porcelain tiles 60x30Cm Glossy</t>
  </si>
  <si>
    <t>Supply and fix porcelain tiles in staircase  floor  supplied of approved type and as described by the architect</t>
  </si>
  <si>
    <t>H</t>
  </si>
  <si>
    <t>Supply and fix porcelain tiles in Outdoor pathway  floor  supplied of approved type and as described by the architect</t>
  </si>
  <si>
    <t>I</t>
  </si>
  <si>
    <t>12mm thick Porcelain tiles 60x60Cm rough</t>
  </si>
  <si>
    <t>Supply and fix porcelain tiles in service stairs  floor  supplied of approved type and as described by the architect</t>
  </si>
  <si>
    <t>J</t>
  </si>
  <si>
    <t>10mm thick Porcelain tiles 120Cm rough</t>
  </si>
  <si>
    <t>Supply and fix porcelain tiles in B1 service House ,Guard house,  Public Toilet, Control rooms &amp; reception  floors  supplied of approved type and as described by the architect</t>
  </si>
  <si>
    <t>K</t>
  </si>
  <si>
    <t>Supply and fix granite  tiles in Parking  supplied of approved type and as described by the architect</t>
  </si>
  <si>
    <t>L</t>
  </si>
  <si>
    <r>
      <rPr>
        <i/>
        <sz val="10"/>
        <color rgb="FFFF0000"/>
        <rFont val="Calibri"/>
        <family val="2"/>
        <scheme val="minor"/>
      </rPr>
      <t>12</t>
    </r>
    <r>
      <rPr>
        <i/>
        <sz val="10"/>
        <rFont val="Calibri"/>
        <family val="2"/>
        <scheme val="minor"/>
      </rPr>
      <t>mm thick Granite tiles 60x60Cm rough</t>
    </r>
  </si>
  <si>
    <t>Claddings tiles columns,Gym, terraces  and swimming pool interior supplied of approved type and as described by the architect</t>
  </si>
  <si>
    <t>M</t>
  </si>
  <si>
    <t>10mm thick Porcelain tiles 60x60Cm mate</t>
  </si>
  <si>
    <t>TOTAL TILES</t>
  </si>
  <si>
    <t xml:space="preserve">Cladding with Urugarika on the Fence </t>
  </si>
  <si>
    <t xml:space="preserve">tiling &amp;cladding Labor and binder </t>
  </si>
  <si>
    <t>Gypsum Ceiling</t>
  </si>
  <si>
    <t>Supply and fix  complete white painted gypsum Ceiling as per drawings and architect requirements</t>
  </si>
  <si>
    <t>ceiling setting with metallic frame, gypsum and the finishing works</t>
  </si>
  <si>
    <t>S.M.</t>
  </si>
  <si>
    <t>Breakdown</t>
  </si>
  <si>
    <t>gypsum pannels  - 9mm</t>
  </si>
  <si>
    <t>ceiling setting with metallic frame</t>
  </si>
  <si>
    <t>the finishing works</t>
  </si>
  <si>
    <t>N</t>
  </si>
  <si>
    <t>Elevator</t>
  </si>
  <si>
    <t>Supply and install a Glass Elevator- Artisan Elevator with all accessories. it should be an acrylic or true glass panels. Meeting ASME safety codes</t>
  </si>
  <si>
    <t>LS</t>
  </si>
  <si>
    <t>pces</t>
  </si>
  <si>
    <t>balustrades in aluminium with glazing as per Architect detail</t>
  </si>
  <si>
    <t>1000mm high balustrades in aluminium with glazing as per Architect detail</t>
  </si>
  <si>
    <t>L.M.</t>
  </si>
  <si>
    <t xml:space="preserve">KITCHEN </t>
  </si>
  <si>
    <t>640x60x240 cm Cabinets</t>
  </si>
  <si>
    <t>PC</t>
  </si>
  <si>
    <t>260x60x90 cm
kitchen bar</t>
  </si>
  <si>
    <t xml:space="preserve">chair </t>
  </si>
  <si>
    <t xml:space="preserve">Double fridge </t>
  </si>
  <si>
    <t>Single frigde</t>
  </si>
  <si>
    <t>stove</t>
  </si>
  <si>
    <t>cooker</t>
  </si>
  <si>
    <t xml:space="preserve">microwave </t>
  </si>
  <si>
    <t>extractor</t>
  </si>
  <si>
    <t>P</t>
  </si>
  <si>
    <t>sink x1 - 90x60x90cm</t>
  </si>
  <si>
    <t>Q</t>
  </si>
  <si>
    <t>520x60x240 cm Cabinets</t>
  </si>
  <si>
    <t>R</t>
  </si>
  <si>
    <t>375x60x240 cm Cabinets</t>
  </si>
  <si>
    <t>S</t>
  </si>
  <si>
    <t>250x60x90 cm Kitchen bar</t>
  </si>
  <si>
    <t>T</t>
  </si>
  <si>
    <t xml:space="preserve">Dining Tables </t>
  </si>
  <si>
    <t>Set</t>
  </si>
  <si>
    <t>U</t>
  </si>
  <si>
    <t>V</t>
  </si>
  <si>
    <t>Chairs /kitchen shared space</t>
  </si>
  <si>
    <t>Total Kitchen materials</t>
  </si>
  <si>
    <t>STORE CABINETS</t>
  </si>
  <si>
    <t>wood like MDF - 500x60x210cm</t>
  </si>
  <si>
    <t>wood like MDF - 145x60x210cm</t>
  </si>
  <si>
    <t>wood like MDF -540x60x210</t>
  </si>
  <si>
    <t>Tatal store cabinets</t>
  </si>
  <si>
    <t>LAUNDRY</t>
  </si>
  <si>
    <t>Washing machine, grey 60x60cm</t>
  </si>
  <si>
    <t>Cabinet - waterproof MDF - white 320x60x90cm</t>
  </si>
  <si>
    <t xml:space="preserve">Cabinet - waterproof MDF - white 370x60x90cm </t>
  </si>
  <si>
    <t>Cabinet - waterproof MDF - white 360x60x90cm</t>
  </si>
  <si>
    <t>Total Laundry</t>
  </si>
  <si>
    <t>BED</t>
  </si>
  <si>
    <t>King size - 180x200cm - ledge wooden bed - LED Lighting</t>
  </si>
  <si>
    <t>Super King size - 200x200cm - ledge wooden bed - LED lighting</t>
  </si>
  <si>
    <t>Total Bed</t>
  </si>
  <si>
    <t>Wardrobe</t>
  </si>
  <si>
    <t>Wooden -pattern -
 LED Lighting 250x60x240cm</t>
  </si>
  <si>
    <t>Wooden -pattern -
LED lighting - 295x60x240cm</t>
  </si>
  <si>
    <t>Total Wardrobe</t>
  </si>
  <si>
    <t>Master chairs</t>
  </si>
  <si>
    <t>Arm chair - wooden legs - fabric cushion</t>
  </si>
  <si>
    <t>SOFAS</t>
  </si>
  <si>
    <t>Office / reception Chairs</t>
  </si>
  <si>
    <t>TABLES</t>
  </si>
  <si>
    <t>Coffe table - 60x120x40cm</t>
  </si>
  <si>
    <t>Master table - top fabric - wooden legs</t>
  </si>
  <si>
    <t>Balcony table - powder-coated steel - round table -50x50cm</t>
  </si>
  <si>
    <t xml:space="preserve">Office table </t>
  </si>
  <si>
    <t xml:space="preserve">Reception table </t>
  </si>
  <si>
    <t>LIVING ROOM SOFA</t>
  </si>
  <si>
    <t>Set + Matt - 360x260cm/ Light Coulor</t>
  </si>
  <si>
    <t>Set+matt - 450x260cm/ Light coulor</t>
  </si>
  <si>
    <t>Reception SOFA /Dark Coulor</t>
  </si>
  <si>
    <t>TV STAND</t>
  </si>
  <si>
    <t>set-250cm wide</t>
  </si>
  <si>
    <t>Stand Size 3.38*2.4</t>
  </si>
  <si>
    <t>Total Chairs, sofas, tables TV stands</t>
  </si>
  <si>
    <t>GYM</t>
  </si>
  <si>
    <t xml:space="preserve">MACHINES </t>
  </si>
  <si>
    <t xml:space="preserve">CABINETS   </t>
  </si>
  <si>
    <t>Total Gym</t>
  </si>
  <si>
    <t>BAR</t>
  </si>
  <si>
    <t xml:space="preserve">Stools </t>
  </si>
  <si>
    <t>LOBBY</t>
  </si>
  <si>
    <t xml:space="preserve">Tables </t>
  </si>
  <si>
    <t>Total bar and Loby</t>
  </si>
  <si>
    <t>PERGOLA</t>
  </si>
  <si>
    <t>Muvula planks +Steel structure</t>
  </si>
  <si>
    <t>m2</t>
  </si>
  <si>
    <t>ELEVATOR</t>
  </si>
  <si>
    <t>Floor in Aluminium</t>
  </si>
  <si>
    <t>Glazed Walling</t>
  </si>
  <si>
    <t xml:space="preserve">Glazed ceiling </t>
  </si>
  <si>
    <t>3.0   WINDOWS &amp; DOORS</t>
  </si>
  <si>
    <t>Aluminium</t>
  </si>
  <si>
    <t>3.1.1</t>
  </si>
  <si>
    <t xml:space="preserve">Door 90x225 </t>
  </si>
  <si>
    <t>Pc</t>
  </si>
  <si>
    <t>3.1.2</t>
  </si>
  <si>
    <t>Window-Door 360x270</t>
  </si>
  <si>
    <t>3.1.3</t>
  </si>
  <si>
    <t>Window-Door 350x270</t>
  </si>
  <si>
    <t>3.1.4</t>
  </si>
  <si>
    <t>Window-Door 240x270</t>
  </si>
  <si>
    <t>3.1.5</t>
  </si>
  <si>
    <t>Window-Door 180x270</t>
  </si>
  <si>
    <t>3.1.6</t>
  </si>
  <si>
    <t>Window-Door 150x270</t>
  </si>
  <si>
    <t>3.1.7</t>
  </si>
  <si>
    <t>Window+ Protection 240x270</t>
  </si>
  <si>
    <t>3.1.8</t>
  </si>
  <si>
    <t>Window 350x150</t>
  </si>
  <si>
    <t>3.1.9</t>
  </si>
  <si>
    <t>Window 60x150</t>
  </si>
  <si>
    <t>3.1.10</t>
  </si>
  <si>
    <t>Window 120x150</t>
  </si>
  <si>
    <t>3.1.11</t>
  </si>
  <si>
    <t>Skylight Window 235x375</t>
  </si>
  <si>
    <t>TOTAL SQM</t>
  </si>
  <si>
    <t>1,5 frame,6mm glas laminated</t>
  </si>
  <si>
    <t>Wooden Doors</t>
  </si>
  <si>
    <t>3.2.1</t>
  </si>
  <si>
    <t>Door 90x225</t>
  </si>
  <si>
    <t>3.2.2</t>
  </si>
  <si>
    <t>Door 150x225</t>
  </si>
  <si>
    <t>3.2.3</t>
  </si>
  <si>
    <t>Door 75x225</t>
  </si>
  <si>
    <t>3.2.4</t>
  </si>
  <si>
    <t>Door 120x225</t>
  </si>
  <si>
    <t>Total wooden doors</t>
  </si>
  <si>
    <t>3.2.5</t>
  </si>
  <si>
    <t xml:space="preserve">FR Door 90x225 </t>
  </si>
  <si>
    <t>SUPPLY AND INSTALLATION OF  COMPLETE STEEL ROOF STRUCTURE WITH ALL ACCESSORIES &amp; OTHER STEEL WORKS</t>
  </si>
  <si>
    <t>Roof  Structure 1</t>
  </si>
  <si>
    <t xml:space="preserve">Web members </t>
  </si>
  <si>
    <t>40*40</t>
  </si>
  <si>
    <t>Lm</t>
  </si>
  <si>
    <t>Rafters</t>
  </si>
  <si>
    <t>75*75</t>
  </si>
  <si>
    <t xml:space="preserve">Purlins  </t>
  </si>
  <si>
    <t>Iron sheet</t>
  </si>
  <si>
    <t>Sqm</t>
  </si>
  <si>
    <t>Faschia board as per architectural details</t>
  </si>
  <si>
    <t>Roof Structure  2</t>
  </si>
  <si>
    <t>Web members</t>
  </si>
  <si>
    <t>Purlins</t>
  </si>
  <si>
    <t>Roof structure near the swimming pool &amp; Front Entrance</t>
  </si>
  <si>
    <t>Production, supply and Installation of Roof Cover with Hippo Zip
Corrugated 26G, As per shared drawings</t>
  </si>
  <si>
    <t>spm</t>
  </si>
  <si>
    <t>Total roof</t>
  </si>
  <si>
    <t xml:space="preserve">Handrails </t>
  </si>
  <si>
    <t xml:space="preserve">Supply and install steel railings pattern Panel as per architectural details </t>
  </si>
  <si>
    <t>Total Handrails</t>
  </si>
  <si>
    <t xml:space="preserve">Louvers </t>
  </si>
  <si>
    <t>Supply and install complete set of louvers made of AL FB (0.635× 2.54) cm RIBS TYPICAL, 6061-T6as per architectural details,EXTRUDED
METALLIC LOUVERS TYP.6063-T6,1/2"Ø HOLES FOR PANEL TO POST FASTENERS and AL L(7.62×7.62×0.635) cm PANEL FRAME TYP.FOUR SIDES 6061-T6</t>
  </si>
  <si>
    <t>Fence</t>
  </si>
  <si>
    <t>Construction of RC columns with footings in the existing fence as per architectural details</t>
  </si>
  <si>
    <t>m3</t>
  </si>
  <si>
    <t>Supply and installation of Fence metallic openings as per architectural details ( Including all related civil works for creating opening in the existing fence)</t>
  </si>
  <si>
    <t xml:space="preserve">Cladding with Lava stones as per architectural details </t>
  </si>
  <si>
    <t>Tatal Fence</t>
  </si>
  <si>
    <t xml:space="preserve">Gate </t>
  </si>
  <si>
    <t>Supply and installation of complete metallic gate including guiding posts as per architectural details ( All civil works included)</t>
  </si>
  <si>
    <t>Total Gate and Fence (without Civil works)</t>
  </si>
  <si>
    <t>Total Gate and Fence (only Civil works &amp; claddings)</t>
  </si>
  <si>
    <t xml:space="preserve"> Electrical(supply only)</t>
  </si>
  <si>
    <t xml:space="preserve"> 8. LIGHTINGS</t>
  </si>
  <si>
    <r>
      <t>Ceiling recessed Glass LED Spotlight, Outer material: Alumium, Centre material: glass Diffuser, IP:20, Power consumption: 5W, Input voltage: 110-240V AC, Luminous flux: 480lm; Color temperature: 3000K, Working temperature: -20℃~+70℃</t>
    </r>
    <r>
      <rPr>
        <sz val="12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in Bed rooms</t>
    </r>
    <r>
      <rPr>
        <sz val="12"/>
        <rFont val="Calibri"/>
        <family val="2"/>
        <scheme val="minor"/>
      </rPr>
      <t>)</t>
    </r>
  </si>
  <si>
    <t xml:space="preserve">Changing color at least white and worm light 5w  </t>
  </si>
  <si>
    <t>Ceiling recessed Glass LED Spotlight, Outer material: Alumium, Centre material: glass Diffuser, IP:20, Power consumption: 7W, Input voltage: 110-240V AC, Luminous flux: 480lm; Color temperature: 3000K, Working temperature: -20℃~+70℃(in Living rooms and else where)</t>
  </si>
  <si>
    <t>Changing color at least white and worm light 7w</t>
  </si>
  <si>
    <t xml:space="preserve">Center ceiling mounted lights in bedrooms </t>
  </si>
  <si>
    <t>12-15w,230V(better light with fun)</t>
  </si>
  <si>
    <t>Center ceiling mounted lights in living rooms</t>
  </si>
  <si>
    <t>18-24w,230V(better light with fun)</t>
  </si>
  <si>
    <t>18w Center ceiling mounted lights in kitchen rooms</t>
  </si>
  <si>
    <t>Center ceiling mounted suspended lights in terraces</t>
  </si>
  <si>
    <t>15-18W,230V</t>
  </si>
  <si>
    <t>Center ceiling mounted lights in Bathrooms</t>
  </si>
  <si>
    <t>12-15w,230V</t>
  </si>
  <si>
    <t>Center ceiling mounted lights in corridors</t>
  </si>
  <si>
    <t xml:space="preserve">Center ceiling mounted lights in Entance office </t>
  </si>
  <si>
    <t>18-24w,230V (better light with fun)</t>
  </si>
  <si>
    <t>Center ceiling mounted lights in entrance lounge</t>
  </si>
  <si>
    <t>Center ceiling mounted lights in internal parking</t>
  </si>
  <si>
    <t>24-30w,230V</t>
  </si>
  <si>
    <t>Center ceiling mounted lights in open  Bar and Kitchen</t>
  </si>
  <si>
    <t>15-18w,230V</t>
  </si>
  <si>
    <t>Center ceiling mounted lights in open area in flont of Bar and Kitchen</t>
  </si>
  <si>
    <t>Wall mounted decollating lights(open area at Bar,Kitchen and Swimming pool)</t>
  </si>
  <si>
    <t>15-18w,waterproofing lights,230V</t>
  </si>
  <si>
    <t>Garden lights</t>
  </si>
  <si>
    <t>12-18w,230V</t>
  </si>
  <si>
    <t>Ceiling mounted lights (Gate keeper house &amp; annexes and power house)</t>
  </si>
  <si>
    <t>18w,230V</t>
  </si>
  <si>
    <t>LED Strip lights</t>
  </si>
  <si>
    <t>3w/m,230V with worm and white lights</t>
  </si>
  <si>
    <t>m</t>
  </si>
  <si>
    <t>Ceiling mounted Stair lights</t>
  </si>
  <si>
    <t>7-15w,230V</t>
  </si>
  <si>
    <t>Swimming pool lights</t>
  </si>
  <si>
    <t>24-26w,waterproofing lights,230V</t>
  </si>
  <si>
    <t xml:space="preserve">IP 65 18W wallmount emergency light maintained 3hr 8w light fitting with all switch gear as lightek or approved equivalent </t>
  </si>
  <si>
    <t xml:space="preserve">IP 65 18W Ceiling emergency light maintained 3hr 8w light fitting with all switch gear as lightek or approved equivalent </t>
  </si>
  <si>
    <t>Exit light swing type Led 7w with Arrow down ,running man to stairs</t>
  </si>
  <si>
    <t>7W,230V</t>
  </si>
  <si>
    <t xml:space="preserve">Mirror light, material: body: aluminium, diffuser: PC, light source: linear LED tube T8, ingress of protection: IP55, Color: day light, power: 9W, Luminous flux: 900lm
</t>
  </si>
  <si>
    <t>9W,230V</t>
  </si>
  <si>
    <t>Electrical Bells</t>
  </si>
  <si>
    <t xml:space="preserve"> with small sound, at least 5db</t>
  </si>
  <si>
    <t>Total lights and bells</t>
  </si>
  <si>
    <t xml:space="preserve">  II.SWITCHES</t>
  </si>
  <si>
    <t xml:space="preserve">1 gang 2 ways switch </t>
  </si>
  <si>
    <t>13A,230V</t>
  </si>
  <si>
    <t xml:space="preserve">2 gangs 2 ways switch </t>
  </si>
  <si>
    <t>3 gangs 2 ways switch</t>
  </si>
  <si>
    <t xml:space="preserve">4 gangs 2 ways switch </t>
  </si>
  <si>
    <t>Intermediate switches</t>
  </si>
  <si>
    <t>2ways Sensor switches,veto</t>
  </si>
  <si>
    <t>Intermediate sensor switches,veto</t>
  </si>
  <si>
    <t>DP Switches</t>
  </si>
  <si>
    <t>32A,230V</t>
  </si>
  <si>
    <t>DP Switches with power sockets for water heaters</t>
  </si>
  <si>
    <t>25A,230V</t>
  </si>
  <si>
    <t>Electrical Bell switches</t>
  </si>
  <si>
    <t>10A,230V</t>
  </si>
  <si>
    <t>1gang 2 way smart switches</t>
  </si>
  <si>
    <t>Total switches</t>
  </si>
  <si>
    <t xml:space="preserve"> III.POWER SOCKET OUTLETS</t>
  </si>
  <si>
    <t xml:space="preserve">Double power Socket outlet 16A  with Earth pin Standard Universal, Flash mounted on wall fixed on MK  box </t>
  </si>
  <si>
    <t>16A,230V</t>
  </si>
  <si>
    <t xml:space="preserve">Single power Socket outlet 16A  with Earth pin Standard Universal, Flash mounted on wall fixed on MK  box </t>
  </si>
  <si>
    <t xml:space="preserve">Cooker power Socket outlet 32A  with Earth pin Standard Universal, Flash mounted on wall fixed on MK  box </t>
  </si>
  <si>
    <t xml:space="preserve">Water heater Single power Socket outlet 16A  with Earth pin Standard Universal, Flash mounted on wall fixed on MK  box </t>
  </si>
  <si>
    <t>32A,230V,better with DP switch</t>
  </si>
  <si>
    <t>Total power sockets outlet</t>
  </si>
  <si>
    <t xml:space="preserve"> IV.1 PROTECTION SYSTEM</t>
  </si>
  <si>
    <t>Circuit breakers</t>
  </si>
  <si>
    <t xml:space="preserve">MCB(1P-10A),Hager/legrand </t>
  </si>
  <si>
    <t>pcs</t>
  </si>
  <si>
    <t>MCB(1P-16A)Hager/legrand</t>
  </si>
  <si>
    <t>MCB(1P-N-20A)Hager/legrand</t>
  </si>
  <si>
    <t>MCB(1P-N-25A)Hager/legrand</t>
  </si>
  <si>
    <t>Pcs</t>
  </si>
  <si>
    <t>MCB(3P-N-25A)Hager/legrand</t>
  </si>
  <si>
    <t>MCB(3P-N-32A)Hager/legrand</t>
  </si>
  <si>
    <t>RCCB(1P-20A,30mA)Hager/legrand</t>
  </si>
  <si>
    <t>RCCB(1P-25A,30mA)Hager/legrand</t>
  </si>
  <si>
    <t>RCCB(3P-20A,30mA)Hager/legrand</t>
  </si>
  <si>
    <t>RCCB(3P-25A,30mA)Hager/legrand</t>
  </si>
  <si>
    <t>RCCB(1P-32A,30mA)Hager/legrand</t>
  </si>
  <si>
    <t>RCCB(3P-32A,30mA)Hager/legrand</t>
  </si>
  <si>
    <t>MCB(3P-N-40A)Hager/legrand</t>
  </si>
  <si>
    <t>RCCB(1P-40A,30mA)Hager/legrand</t>
  </si>
  <si>
    <t>RCCB(3P-40A,30mA)Hager/legrand</t>
  </si>
  <si>
    <t>MCB(1P-N-63A)Hager/legrand</t>
  </si>
  <si>
    <t>RCCB(3P-63A,30mA)Hager/legrand</t>
  </si>
  <si>
    <t>MCCB(3P-N-63A)Hager/legrand</t>
  </si>
  <si>
    <t>MCCB(3P-N-80A)Hager/legrand</t>
  </si>
  <si>
    <t>MCCB(3P-N-100A)Hager/legrand</t>
  </si>
  <si>
    <t>MCCB(3P-N-125A)Hager/legrand</t>
  </si>
  <si>
    <t>MCCB(3P-N-250A)Hager/legrand</t>
  </si>
  <si>
    <t>Surge protective device</t>
  </si>
  <si>
    <t>10-20kA</t>
  </si>
  <si>
    <t>Lightning rod</t>
  </si>
  <si>
    <t>ingesco, min radius 100m</t>
  </si>
  <si>
    <t>Earthing rods</t>
  </si>
  <si>
    <t>pure copper,1.5m</t>
  </si>
  <si>
    <t>Earthing accessories</t>
  </si>
  <si>
    <t>Charcools,Salts, earthing pouder,…</t>
  </si>
  <si>
    <t>Item</t>
  </si>
  <si>
    <t>Total protection material</t>
  </si>
  <si>
    <t xml:space="preserve">                     2. MAIN DISTRIBUTION BOARDS WITH ALL ACCESSORIES</t>
  </si>
  <si>
    <t>Main Distribution Board(MDB)</t>
  </si>
  <si>
    <t xml:space="preserve">500A Adjustable TPN MCCB, metallic main distribution board(MDB) Complete with rails,bus bars,50KVAR power capacitor bank, 50KA surge arrester,voltage and current display for each phase,lamp indicators,,circuit breakers: Incoming:500ATPN, Outgoings:1MCCB(3-P,250A),2MCCB(3-P,100A),4MCCB(3-P,63A),4MCB(3-P,63A),5MCB(1-P,32A),17MCB(1-P,10A)
</t>
  </si>
  <si>
    <t>Sub-Main Distribution Board1(SMDB1)</t>
  </si>
  <si>
    <t xml:space="preserve">400A Adjustable TPN MCCB, metallic main distribution board(MDB) Complete with rails,bus bars, 25KA surge arrester,voltage and current display for each phase,lamp indicators,,circuit breakers: Incoming:400ATPN, Outgoings:1MCCB(3-P,250A),16MCB(3-P,63A),2MCB(3-P,40A)
</t>
  </si>
  <si>
    <t>Sub-Main Distribution Board2(SMDB2)</t>
  </si>
  <si>
    <t xml:space="preserve">250A Adjustable TPN MCCB, metallic main distribution board(MDB) Complete with rails,bus bars, 25KA surge arrester,voltage and current display for each phase,lamp indicators,,circuit breakers: Incoming:250ATPN, Outgoings:3MCCB(3-P,63A),5MCB(3-P,63A),13MCB(3-P,40A)
</t>
  </si>
  <si>
    <t>Total DB with accessories</t>
  </si>
  <si>
    <r>
      <rPr>
        <b/>
        <sz val="9"/>
        <color rgb="FF004F88"/>
        <rFont val="Calibri"/>
        <family val="2"/>
        <scheme val="minor"/>
      </rPr>
      <t>NOTICE:</t>
    </r>
    <r>
      <rPr>
        <sz val="9"/>
        <rFont val="Calibri"/>
        <family val="2"/>
        <scheme val="minor"/>
      </rPr>
      <t xml:space="preserve"> </t>
    </r>
    <r>
      <rPr>
        <sz val="9"/>
        <color rgb="FF388600"/>
        <rFont val="Calibri"/>
        <family val="2"/>
        <scheme val="minor"/>
      </rPr>
      <t xml:space="preserve">Please Refer to the attached document contains power distribution board design and its details in excel sheet </t>
    </r>
    <r>
      <rPr>
        <sz val="9"/>
        <rFont val="Calibri"/>
        <family val="2"/>
        <scheme val="minor"/>
      </rPr>
      <t xml:space="preserve">                                                    </t>
    </r>
  </si>
  <si>
    <t xml:space="preserve">3.GENERATOR AND AUTOMATIC TRANSFER SWITCH </t>
  </si>
  <si>
    <t xml:space="preserve">Generator and Automatic Transfer Switch(ATS) </t>
  </si>
  <si>
    <t xml:space="preserve">Supply of 315 KVA. standby Rated generator set c/w the features outlined in the particular specifications, with 1000 ATS, battery, charger, tool kit, control Cable for Generator , 500 liter daily tank &amp; 4m3 storage  tanks,critical silencer, steel vibration absorption &amp; all other accessories as per the specification.price include the fuel piping, manual pump and electrical pump, valves , accessories  with its control panel,leakage sensor , and all wiring </t>
  </si>
  <si>
    <t>GSM Module</t>
  </si>
  <si>
    <t xml:space="preserve">GSM module for monitoring and sending of status reports and fault conditions of the generator set via text and email to a pre programmed email and phone number. </t>
  </si>
  <si>
    <t>Total Generetor with automatic transfer switch</t>
  </si>
  <si>
    <t xml:space="preserve">                         </t>
  </si>
  <si>
    <r>
      <t xml:space="preserve">Note: </t>
    </r>
    <r>
      <rPr>
        <sz val="14"/>
        <color rgb="FF388600"/>
        <rFont val="Calibri"/>
        <family val="2"/>
        <scheme val="minor"/>
      </rPr>
      <t>1</t>
    </r>
    <r>
      <rPr>
        <b/>
        <sz val="14"/>
        <color rgb="FF388600"/>
        <rFont val="Calibri"/>
        <family val="2"/>
        <scheme val="minor"/>
      </rPr>
      <t>.</t>
    </r>
    <r>
      <rPr>
        <sz val="12"/>
        <color rgb="FF388600"/>
        <rFont val="Calibri"/>
        <family val="2"/>
        <scheme val="minor"/>
      </rPr>
      <t>Complies international codes(IEC,NFPA)
           2.Preferable BRAND: Caterpillar - EU MAN  /AVK - EU Cummins - EU or Equivalent.</t>
    </r>
    <r>
      <rPr>
        <b/>
        <sz val="14"/>
        <color rgb="FF388600"/>
        <rFont val="Calibri"/>
        <family val="2"/>
        <scheme val="minor"/>
      </rPr>
      <t xml:space="preserve">  </t>
    </r>
    <r>
      <rPr>
        <b/>
        <sz val="14"/>
        <color rgb="FF004E9A"/>
        <rFont val="Calibri"/>
        <family val="2"/>
        <scheme val="minor"/>
      </rPr>
      <t xml:space="preserve">                                                     </t>
    </r>
  </si>
  <si>
    <t>V. WALL PIPING MATERIALS</t>
  </si>
  <si>
    <t>Pvc Pipes</t>
  </si>
  <si>
    <t>25mmØ</t>
  </si>
  <si>
    <t>Pvc couplers</t>
  </si>
  <si>
    <t>Pvc bends</t>
  </si>
  <si>
    <t>Pvc pipes</t>
  </si>
  <si>
    <t>32mmØ</t>
  </si>
  <si>
    <t>Pvc T-Couplers</t>
  </si>
  <si>
    <t>Flexible pipes</t>
  </si>
  <si>
    <t>20mmØ</t>
  </si>
  <si>
    <t>Rolls</t>
  </si>
  <si>
    <t>100mmØ</t>
  </si>
  <si>
    <t xml:space="preserve">Drainage pipes </t>
  </si>
  <si>
    <t>PPR3/4</t>
  </si>
  <si>
    <t>PPR couplers</t>
  </si>
  <si>
    <t>PPR bends</t>
  </si>
  <si>
    <t>PPR T-couplers</t>
  </si>
  <si>
    <t>Recessed boxes</t>
  </si>
  <si>
    <t>Double(Plastic )</t>
  </si>
  <si>
    <t>Single (Plastic )</t>
  </si>
  <si>
    <t>Junction boxes</t>
  </si>
  <si>
    <t>6"*4"*2.5"</t>
  </si>
  <si>
    <t>Water proof junction boxes</t>
  </si>
  <si>
    <t>Electrical tapes</t>
  </si>
  <si>
    <t>Veto</t>
  </si>
  <si>
    <t>Cole tangite</t>
  </si>
  <si>
    <t>kg</t>
  </si>
  <si>
    <t>Nails</t>
  </si>
  <si>
    <t>6&amp;8</t>
  </si>
  <si>
    <t xml:space="preserve">Main Distribution board </t>
  </si>
  <si>
    <t>48 modules,metallic,veto</t>
  </si>
  <si>
    <t>36 modules,metallic,veto</t>
  </si>
  <si>
    <t>24 modules,metallic,veto</t>
  </si>
  <si>
    <t>16 modules,metallic,veto</t>
  </si>
  <si>
    <t>Total electrical piping</t>
  </si>
  <si>
    <t>VI. WIRING MATERIALS</t>
  </si>
  <si>
    <t>Pvc T-couplers</t>
  </si>
  <si>
    <t>Materials without wire&amp;cables</t>
  </si>
  <si>
    <t>Red wire(VOB)</t>
  </si>
  <si>
    <t>2.5sqm</t>
  </si>
  <si>
    <t>rolls(100m)</t>
  </si>
  <si>
    <t>Blue wire(VOB)</t>
  </si>
  <si>
    <t>Yellow/ Green wire(VOB)</t>
  </si>
  <si>
    <t>1.5sqm</t>
  </si>
  <si>
    <t>Black wire(VOB)</t>
  </si>
  <si>
    <t>Cable of supply for Cooker and water heaters power sockets and heavy machines</t>
  </si>
  <si>
    <t>3*4sqm</t>
  </si>
  <si>
    <t xml:space="preserve">Cable of supply for outdoor lightings </t>
  </si>
  <si>
    <t>3*2.5sqm</t>
  </si>
  <si>
    <t>Cable of supply for power sockets and pumping machines</t>
  </si>
  <si>
    <t>3*6sqm</t>
  </si>
  <si>
    <t>Cable of supply for lightings garden and fences</t>
  </si>
  <si>
    <t>Supply of cable (from Transformer to MDB)</t>
  </si>
  <si>
    <t>[4X(1X240sqm)]</t>
  </si>
  <si>
    <t>Cable of supply from MDB to AC sub-DB</t>
  </si>
  <si>
    <t>4*95sqm</t>
  </si>
  <si>
    <t>Cable of supply from MDB to sub-DBs</t>
  </si>
  <si>
    <t>4*16sqm</t>
  </si>
  <si>
    <t>4*25sqm</t>
  </si>
  <si>
    <t xml:space="preserve">Cable of supply from MDB to Elevator </t>
  </si>
  <si>
    <t>Earthing wire from MDB to Sub-DBs</t>
  </si>
  <si>
    <t>1*10sqm</t>
  </si>
  <si>
    <t>Earthing wire to ground</t>
  </si>
  <si>
    <t>1*50sqm</t>
  </si>
  <si>
    <t>Wiresand cables</t>
  </si>
  <si>
    <t>Cable trays with all accessories</t>
  </si>
  <si>
    <t>alminium,300*100 mm</t>
  </si>
  <si>
    <t>Total wiring</t>
  </si>
  <si>
    <r>
      <t xml:space="preserve">II.  </t>
    </r>
    <r>
      <rPr>
        <b/>
        <u/>
        <sz val="9"/>
        <color theme="4"/>
        <rFont val="Calibri"/>
        <family val="2"/>
        <scheme val="minor"/>
      </rPr>
      <t>SECURITY CAMERAS, INTERNET,TELEPHONS,TVs,FIRE ALARM AND AIR CONDITIONING SYSTEMS</t>
    </r>
  </si>
  <si>
    <t>NO</t>
  </si>
  <si>
    <t>SPECIFICATION</t>
  </si>
  <si>
    <t>UNITY</t>
  </si>
  <si>
    <t>QUANTITY</t>
  </si>
  <si>
    <t xml:space="preserve">I. SECURITY CAMERAS SYSTEM </t>
  </si>
  <si>
    <t>Cameras cable(pure copper)</t>
  </si>
  <si>
    <t xml:space="preserve">CAT 7 SFTP MINI PRO or SIMON </t>
  </si>
  <si>
    <t>rolls(305m)</t>
  </si>
  <si>
    <t>Indoor IP cameras</t>
  </si>
  <si>
    <t xml:space="preserve">Hik vision,6MP,Colored, </t>
  </si>
  <si>
    <t>Outdoor IP cameras</t>
  </si>
  <si>
    <t xml:space="preserve">Hik vision,6MP,Colored </t>
  </si>
  <si>
    <t>Network Video Recoder(NVR)</t>
  </si>
  <si>
    <t>Hik vision, 32 chanels with 4 ports of Hard Disk</t>
  </si>
  <si>
    <t xml:space="preserve">Hard disk </t>
  </si>
  <si>
    <t xml:space="preserve">WD Surveillance 10 TB </t>
  </si>
  <si>
    <t xml:space="preserve">Gig bit POE Switch </t>
  </si>
  <si>
    <t>Cisco meraki 24 ports</t>
  </si>
  <si>
    <t>Cisco meraki 8 ports</t>
  </si>
  <si>
    <t>Cisco meraki 4ports</t>
  </si>
  <si>
    <t>Patch panels</t>
  </si>
  <si>
    <t>CAT 7 SFTP ,24ports</t>
  </si>
  <si>
    <t>Patch codes</t>
  </si>
  <si>
    <t>CAT 7 SFTP,2m</t>
  </si>
  <si>
    <t>Uninterraptable power supply(UPS)</t>
  </si>
  <si>
    <t>10KVA, APC</t>
  </si>
  <si>
    <t>RJ45</t>
  </si>
  <si>
    <t xml:space="preserve">CAT 7 </t>
  </si>
  <si>
    <t>Fiber optic cable</t>
  </si>
  <si>
    <t>multimode 4cores</t>
  </si>
  <si>
    <t>SFP MODULES</t>
  </si>
  <si>
    <t>Multimode 10Gib/sec</t>
  </si>
  <si>
    <t>PCS</t>
  </si>
  <si>
    <t>ODF</t>
  </si>
  <si>
    <t>16 ports rack mountable</t>
  </si>
  <si>
    <t>Fiber patch codes</t>
  </si>
  <si>
    <t>Multimode 3M</t>
  </si>
  <si>
    <t>PDU</t>
  </si>
  <si>
    <t>6Ports</t>
  </si>
  <si>
    <t>Smart monitor screen with support</t>
  </si>
  <si>
    <t>55Inch ultra HD</t>
  </si>
  <si>
    <t>Cable trunking</t>
  </si>
  <si>
    <t>100*50mm,legrand</t>
  </si>
  <si>
    <t>Screws &amp; wall plugs</t>
  </si>
  <si>
    <t xml:space="preserve">M10,Metalic </t>
  </si>
  <si>
    <t>Boxes</t>
  </si>
  <si>
    <t>M8</t>
  </si>
  <si>
    <t>Cable ties</t>
  </si>
  <si>
    <t>300mm</t>
  </si>
  <si>
    <t>Water proof cameras junction boxes</t>
  </si>
  <si>
    <t>circle</t>
  </si>
  <si>
    <t>Total security camera system</t>
  </si>
  <si>
    <t>II. INTERNET NETWORK &amp; TELEPHONES AND TVs SYSTEM</t>
  </si>
  <si>
    <t>Network cable(pure copper)</t>
  </si>
  <si>
    <t>Wireless Access Point</t>
  </si>
  <si>
    <t xml:space="preserve">UNIFI, U6 PRO </t>
  </si>
  <si>
    <t>Data sockets(Double)</t>
  </si>
  <si>
    <t>CAT 7 SFTP, Legrand encastle</t>
  </si>
  <si>
    <t>Cisco meraki 48 ports</t>
  </si>
  <si>
    <t>Cisco meraki 16ports</t>
  </si>
  <si>
    <t>CAT 7 SFTP ,48ports</t>
  </si>
  <si>
    <t>CAT 7 SFTP ,16ports</t>
  </si>
  <si>
    <t>CAT 7 SFTP</t>
  </si>
  <si>
    <t>CAT 7</t>
  </si>
  <si>
    <t xml:space="preserve">RACK </t>
  </si>
  <si>
    <t>18U Floor standing</t>
  </si>
  <si>
    <t>4U wall mounting</t>
  </si>
  <si>
    <t xml:space="preserve">Firewall </t>
  </si>
  <si>
    <t>Cisco meraki</t>
  </si>
  <si>
    <t xml:space="preserve">Coaxial cable </t>
  </si>
  <si>
    <t>singe core TV cable, RG-11, Diameter 10.3mm</t>
  </si>
  <si>
    <t>TV Sockets</t>
  </si>
  <si>
    <t xml:space="preserve">double ports RG-11 </t>
  </si>
  <si>
    <t>TV cable splitter</t>
  </si>
  <si>
    <t>16 ways,5-1000MHZ</t>
  </si>
  <si>
    <t>TV cable connectors</t>
  </si>
  <si>
    <t>male and female,RG-11</t>
  </si>
  <si>
    <t>Fixed IP Telephones</t>
  </si>
  <si>
    <t>Grand steam</t>
  </si>
  <si>
    <t xml:space="preserve">Grand stream IP -PBX  </t>
  </si>
  <si>
    <t>IP,Min 20 Telephone ports</t>
  </si>
  <si>
    <t>TOTAL  INTERNET NETWORK &amp; TELEPHONES AND TVs SYSTEM</t>
  </si>
  <si>
    <t>IV. FIRE DETECTION AND ALARM  &amp; FIRE SAFETY SIGNS SYSTEM</t>
  </si>
  <si>
    <t>Smoke detectors</t>
  </si>
  <si>
    <t>Eaton cooper, Addressable</t>
  </si>
  <si>
    <t>Heat detectors</t>
  </si>
  <si>
    <t>Manual call points</t>
  </si>
  <si>
    <t>Sirens</t>
  </si>
  <si>
    <t>Fire alarm cable</t>
  </si>
  <si>
    <t>2*2.5sqm</t>
  </si>
  <si>
    <t>Reapeters</t>
  </si>
  <si>
    <t>Fire detection and alarm control panel</t>
  </si>
  <si>
    <t>Eaton cooper, min 6 loops, addressable</t>
  </si>
  <si>
    <t>TOTAL FIRE DETECTION AND ALARM  &amp; FIRE SAFETY SIGNS SYSTEM</t>
  </si>
  <si>
    <t>V.AIR CONDITIONING SYSTEM</t>
  </si>
  <si>
    <t>AC unit for rooms Split type AC unit, Cooling only, Cooling capacity 18,000 BTU/hr, Refrigerant gas type R410a branded LG or sumsung or midia</t>
  </si>
  <si>
    <t>18000BTU</t>
  </si>
  <si>
    <t>AC unit for rooms Split type AC unit, Cooling only, Cooling capacity 24,000 BTU/hr, Refrigerant gas type R410a branded LG or sumsung or Midia</t>
  </si>
  <si>
    <t>24,000BTU</t>
  </si>
  <si>
    <t>TOTAL AIR CONDITIONING SYSTEM</t>
  </si>
  <si>
    <t xml:space="preserve">Refrigerant Pipe work: Copper pipe for liquid and gas </t>
  </si>
  <si>
    <t>Copper pipes</t>
  </si>
  <si>
    <t>5/8"</t>
  </si>
  <si>
    <t>1/2"</t>
  </si>
  <si>
    <t>3/8"</t>
  </si>
  <si>
    <t>1/4"</t>
  </si>
  <si>
    <t xml:space="preserve"> nitrile rubber insulation complete with hangers and supports ARMAFLEX</t>
  </si>
  <si>
    <t>Armaflex</t>
  </si>
  <si>
    <t xml:space="preserve">Elbows </t>
  </si>
  <si>
    <t xml:space="preserve">Elbow </t>
  </si>
  <si>
    <t>sockets(couplers)</t>
  </si>
  <si>
    <t>socket</t>
  </si>
  <si>
    <t xml:space="preserve">Tapes </t>
  </si>
  <si>
    <t>Supplying cables</t>
  </si>
  <si>
    <t>Communication cables</t>
  </si>
  <si>
    <t>Map gas</t>
  </si>
  <si>
    <t>Baguettes</t>
  </si>
  <si>
    <t>Drainage Water pump</t>
  </si>
  <si>
    <t>Cable Trunking</t>
  </si>
  <si>
    <t>PVC,80mm*40mm</t>
  </si>
  <si>
    <t>Cheville and screws</t>
  </si>
  <si>
    <t>24"</t>
  </si>
  <si>
    <t>12''</t>
  </si>
  <si>
    <t>Outdoors supports</t>
  </si>
  <si>
    <t>Refrigerants</t>
  </si>
  <si>
    <t>R410A</t>
  </si>
  <si>
    <t>bottles(13kg)</t>
  </si>
  <si>
    <t>Drainage pipes</t>
  </si>
  <si>
    <t>20mm dia.  PVC pipe</t>
  </si>
  <si>
    <t xml:space="preserve">32mm dia.  PVC pipe </t>
  </si>
  <si>
    <t>25A</t>
  </si>
  <si>
    <t>Isolators for each outdoor</t>
  </si>
  <si>
    <t>80A</t>
  </si>
  <si>
    <t>AVS(Automatic Voltage Stabilizer)</t>
  </si>
  <si>
    <t>20-32A,230V</t>
  </si>
  <si>
    <t xml:space="preserve">TOTAL Refrigerant Pipe: Copper pipe for liquid and gas </t>
  </si>
  <si>
    <t>LABOR Aircondition</t>
  </si>
  <si>
    <t>Toatal mMEP</t>
  </si>
  <si>
    <r>
      <rPr>
        <b/>
        <sz val="12"/>
        <rFont val="Calibri"/>
        <family val="2"/>
      </rPr>
      <t>NO</t>
    </r>
  </si>
  <si>
    <r>
      <rPr>
        <b/>
        <i/>
        <sz val="12"/>
        <rFont val="Calibri"/>
        <family val="2"/>
      </rPr>
      <t>Item Description</t>
    </r>
  </si>
  <si>
    <r>
      <rPr>
        <b/>
        <sz val="12"/>
        <rFont val="Calibri"/>
        <family val="2"/>
      </rPr>
      <t>UOM</t>
    </r>
  </si>
  <si>
    <r>
      <rPr>
        <b/>
        <sz val="12"/>
        <rFont val="Calibri"/>
        <family val="2"/>
      </rPr>
      <t>QTY</t>
    </r>
  </si>
  <si>
    <r>
      <rPr>
        <b/>
        <sz val="12"/>
        <rFont val="Calibri"/>
        <family val="2"/>
      </rPr>
      <t>U.P</t>
    </r>
  </si>
  <si>
    <t>Total(FRW)</t>
  </si>
  <si>
    <r>
      <rPr>
        <b/>
        <sz val="11"/>
        <rFont val="Calibri"/>
        <family val="2"/>
      </rPr>
      <t>Bue pipeline (Feaces) 110mm</t>
    </r>
  </si>
  <si>
    <r>
      <rPr>
        <b/>
        <sz val="11"/>
        <rFont val="Calibri"/>
        <family val="2"/>
      </rPr>
      <t>Colee tangit</t>
    </r>
  </si>
  <si>
    <r>
      <rPr>
        <b/>
        <sz val="11"/>
        <rFont val="Calibri"/>
        <family val="2"/>
      </rPr>
      <t>Tee-y 110mm</t>
    </r>
  </si>
  <si>
    <r>
      <rPr>
        <b/>
        <sz val="11"/>
        <rFont val="Calibri"/>
        <family val="2"/>
      </rPr>
      <t>Tee-axis 110mm</t>
    </r>
  </si>
  <si>
    <r>
      <rPr>
        <b/>
        <sz val="11"/>
        <rFont val="Calibri"/>
        <family val="2"/>
      </rPr>
      <t>Tee 110mm</t>
    </r>
  </si>
  <si>
    <r>
      <rPr>
        <b/>
        <sz val="11"/>
        <rFont val="Calibri"/>
        <family val="2"/>
      </rPr>
      <t>Reducers 110x90mm</t>
    </r>
  </si>
  <si>
    <r>
      <rPr>
        <b/>
        <sz val="11"/>
        <rFont val="Calibri"/>
        <family val="2"/>
      </rPr>
      <t>Elbows 110mm</t>
    </r>
  </si>
  <si>
    <r>
      <rPr>
        <b/>
        <sz val="11"/>
        <rFont val="Calibri"/>
        <family val="2"/>
      </rPr>
      <t>Red pipline (Kitchen) 90mm</t>
    </r>
  </si>
  <si>
    <r>
      <rPr>
        <b/>
        <sz val="11"/>
        <rFont val="Calibri"/>
        <family val="2"/>
      </rPr>
      <t>Tee 90mm</t>
    </r>
  </si>
  <si>
    <r>
      <rPr>
        <b/>
        <sz val="11"/>
        <rFont val="Calibri"/>
        <family val="2"/>
      </rPr>
      <t>Tee-y 90mm</t>
    </r>
  </si>
  <si>
    <r>
      <rPr>
        <b/>
        <sz val="11"/>
        <rFont val="Calibri"/>
        <family val="2"/>
      </rPr>
      <t>Tee-axis 90mm</t>
    </r>
  </si>
  <si>
    <r>
      <rPr>
        <b/>
        <sz val="11"/>
        <rFont val="Calibri"/>
        <family val="2"/>
      </rPr>
      <t>Reducers 90x63mm</t>
    </r>
  </si>
  <si>
    <r>
      <rPr>
        <b/>
        <sz val="11"/>
        <rFont val="Calibri"/>
        <family val="2"/>
      </rPr>
      <t>Elbows 90mm</t>
    </r>
  </si>
  <si>
    <r>
      <rPr>
        <b/>
        <sz val="11"/>
        <rFont val="Calibri"/>
        <family val="2"/>
      </rPr>
      <t>Bends 90mm</t>
    </r>
  </si>
  <si>
    <r>
      <rPr>
        <b/>
        <sz val="11"/>
        <rFont val="Calibri"/>
        <family val="2"/>
      </rPr>
      <t>Green pipline 63mm</t>
    </r>
  </si>
  <si>
    <r>
      <rPr>
        <b/>
        <sz val="11"/>
        <rFont val="Calibri"/>
        <family val="2"/>
      </rPr>
      <t>Tee-y 63mm</t>
    </r>
  </si>
  <si>
    <r>
      <rPr>
        <b/>
        <sz val="11"/>
        <rFont val="Calibri"/>
        <family val="2"/>
      </rPr>
      <t>Tee-axis 63mm</t>
    </r>
  </si>
  <si>
    <r>
      <rPr>
        <b/>
        <sz val="11"/>
        <rFont val="Calibri"/>
        <family val="2"/>
      </rPr>
      <t>Elbows 63mm</t>
    </r>
  </si>
  <si>
    <r>
      <rPr>
        <b/>
        <sz val="11"/>
        <rFont val="Calibri"/>
        <family val="2"/>
      </rPr>
      <t>Bends 63mm</t>
    </r>
  </si>
  <si>
    <t>MULTI-LAYER PIPE/16</t>
  </si>
  <si>
    <t>Tee LAYER PIPE/16</t>
  </si>
  <si>
    <t>Psc</t>
  </si>
  <si>
    <t>TEE ADPTER MULTI LAYER PIPE/16</t>
  </si>
  <si>
    <t>Elbows MULTI LAYER PIPE/16</t>
  </si>
  <si>
    <t>Elbows adpter MULTILAYER PIPE/16</t>
  </si>
  <si>
    <t xml:space="preserve">Elbow mixer </t>
  </si>
  <si>
    <t>Manchos MULTILAYER PIPE/16</t>
  </si>
  <si>
    <t>Manchos adapter MULTILAYER PIPE/16</t>
  </si>
  <si>
    <t>VALVE MULTILAYER PIPE/16</t>
  </si>
  <si>
    <r>
      <rPr>
        <b/>
        <sz val="11"/>
        <rFont val="Calibri"/>
        <family val="2"/>
      </rPr>
      <t>Teflon tap</t>
    </r>
  </si>
  <si>
    <r>
      <rPr>
        <b/>
        <sz val="11"/>
        <rFont val="Calibri"/>
        <family val="2"/>
      </rPr>
      <t>Bue pipeline (Cold water) GI 50mm</t>
    </r>
  </si>
  <si>
    <r>
      <rPr>
        <b/>
        <sz val="11"/>
        <rFont val="Calibri"/>
        <family val="2"/>
      </rPr>
      <t>Bue pipeline (Cold water) GI32mm</t>
    </r>
  </si>
  <si>
    <r>
      <rPr>
        <b/>
        <sz val="11"/>
        <rFont val="Calibri"/>
        <family val="2"/>
      </rPr>
      <t>TEE GI 50mm</t>
    </r>
  </si>
  <si>
    <r>
      <rPr>
        <b/>
        <sz val="11"/>
        <rFont val="Calibri"/>
        <family val="2"/>
      </rPr>
      <t>ELBOW GI 50mm</t>
    </r>
  </si>
  <si>
    <r>
      <rPr>
        <b/>
        <sz val="11"/>
        <rFont val="Calibri"/>
        <family val="2"/>
      </rPr>
      <t>SOCKET 50mm</t>
    </r>
  </si>
  <si>
    <r>
      <rPr>
        <b/>
        <sz val="11"/>
        <rFont val="Calibri"/>
        <family val="2"/>
      </rPr>
      <t>UNION GI 50mm</t>
    </r>
  </si>
  <si>
    <r>
      <rPr>
        <b/>
        <sz val="11"/>
        <rFont val="Calibri"/>
        <family val="2"/>
      </rPr>
      <t>NIPLE GI 50mm</t>
    </r>
  </si>
  <si>
    <r>
      <rPr>
        <b/>
        <sz val="11"/>
        <rFont val="Calibri"/>
        <family val="2"/>
      </rPr>
      <t>VALVE GI 50mm</t>
    </r>
  </si>
  <si>
    <r>
      <rPr>
        <b/>
        <sz val="11"/>
        <rFont val="Calibri"/>
        <family val="2"/>
      </rPr>
      <t>TEE GI 32mm</t>
    </r>
  </si>
  <si>
    <r>
      <rPr>
        <b/>
        <sz val="11"/>
        <rFont val="Calibri"/>
        <family val="2"/>
      </rPr>
      <t>ELBOW GI 32mm</t>
    </r>
  </si>
  <si>
    <r>
      <rPr>
        <b/>
        <sz val="11"/>
        <rFont val="Calibri"/>
        <family val="2"/>
      </rPr>
      <t>SOCKET 32mm</t>
    </r>
  </si>
  <si>
    <r>
      <rPr>
        <b/>
        <sz val="11"/>
        <rFont val="Calibri"/>
        <family val="2"/>
      </rPr>
      <t>UNION GI 32mm</t>
    </r>
  </si>
  <si>
    <r>
      <rPr>
        <b/>
        <sz val="11"/>
        <rFont val="Calibri"/>
        <family val="2"/>
      </rPr>
      <t>NIPLE GI 32mm</t>
    </r>
  </si>
  <si>
    <r>
      <rPr>
        <b/>
        <sz val="11"/>
        <rFont val="Calibri"/>
        <family val="2"/>
      </rPr>
      <t>VALVE GI32mm</t>
    </r>
  </si>
  <si>
    <r>
      <rPr>
        <b/>
        <sz val="11"/>
        <rFont val="Calibri"/>
        <family val="2"/>
      </rPr>
      <t>REDUCTIONGI 32/50mm</t>
    </r>
  </si>
  <si>
    <r>
      <rPr>
        <b/>
        <sz val="12"/>
        <rFont val="Calibri"/>
        <family val="2"/>
      </rPr>
      <t>TEFLON</t>
    </r>
  </si>
  <si>
    <t>PPR PIPE1'</t>
  </si>
  <si>
    <t>PSC</t>
  </si>
  <si>
    <t>TEE PP1'</t>
  </si>
  <si>
    <t>ELBOW 1'</t>
  </si>
  <si>
    <t>UNION ADPTER1'</t>
  </si>
  <si>
    <t>VALVE UNION1'</t>
  </si>
  <si>
    <t>REDUCER 3/4 1'</t>
  </si>
  <si>
    <t>MANCHON ADPT1'</t>
  </si>
  <si>
    <t>NO RETUN</t>
  </si>
  <si>
    <t>TEE GI 3/4</t>
  </si>
  <si>
    <t>NIPLE 3/4</t>
  </si>
  <si>
    <t>FILTER 3/4</t>
  </si>
  <si>
    <t>UNION ADPTER 3/4</t>
  </si>
  <si>
    <t>TOTAL AMOUNT</t>
  </si>
  <si>
    <t>Plumbing (Supply)</t>
  </si>
  <si>
    <t>Wall mounted double flash - white - 40x70x40cm</t>
  </si>
  <si>
    <t>NO.</t>
  </si>
  <si>
    <t>Urinoir</t>
  </si>
  <si>
    <t>Wash Bassins</t>
  </si>
  <si>
    <t>wall mounted - white -60x45x90cm</t>
  </si>
  <si>
    <t>Shower</t>
  </si>
  <si>
    <t>Shower set -stainless steel - matte Grey</t>
  </si>
  <si>
    <t>Shower set -stainless steel -matte black</t>
  </si>
  <si>
    <t>Bathtube</t>
  </si>
  <si>
    <t>Laminated glass door+stainless steel enclosure - 175x210cm</t>
  </si>
  <si>
    <t>Laminated glass door+stainless steel enclosure -130x210cm</t>
  </si>
  <si>
    <t>Washing Basin accessories</t>
  </si>
  <si>
    <t>Mirror - Round - 60cm radius - side LED light</t>
  </si>
  <si>
    <t>Soap holder - wall mounted</t>
  </si>
  <si>
    <t>Towel ring - wall mounted</t>
  </si>
  <si>
    <t>Glass holder - wall mounte</t>
  </si>
  <si>
    <t>Angle valve simple</t>
  </si>
  <si>
    <t>Toilet accessories</t>
  </si>
  <si>
    <t>Toilet paper holder</t>
  </si>
  <si>
    <t>Toilet brush holder</t>
  </si>
  <si>
    <t>Shut Off</t>
  </si>
  <si>
    <t xml:space="preserve">Angle Valve Double </t>
  </si>
  <si>
    <t>BathTubes</t>
  </si>
  <si>
    <t>FLOOR DRAIN</t>
  </si>
  <si>
    <t>WATER HEATER</t>
  </si>
  <si>
    <t>50 L ALSTO MARK</t>
  </si>
  <si>
    <t>SHOWER CABINET</t>
  </si>
  <si>
    <t>WATER TANK 3000L</t>
  </si>
  <si>
    <t>Total sanitaries</t>
  </si>
  <si>
    <t>FIRE EXTANGUISHER</t>
  </si>
  <si>
    <t xml:space="preserve">POWDER </t>
  </si>
  <si>
    <t>FIRE HORSE REAL</t>
  </si>
  <si>
    <t>1 POUCE 30 METER</t>
  </si>
  <si>
    <t>FIRE HYDRANT</t>
  </si>
  <si>
    <t>2 OUTLET AND FIXE ON THE G</t>
  </si>
  <si>
    <t>WATER PUM</t>
  </si>
  <si>
    <t>FIRE FITHING PUMP</t>
  </si>
  <si>
    <t>BAR 8/GPM 250 DIESEL AND ELECTRICITY</t>
  </si>
  <si>
    <t>EMERGENCY EXIT</t>
  </si>
  <si>
    <t>ASSAMBIE POINT</t>
  </si>
  <si>
    <t>PVC PIPE ᶲ110</t>
  </si>
  <si>
    <t>Glue</t>
  </si>
  <si>
    <t>KG</t>
  </si>
  <si>
    <t xml:space="preserve">Reducers PVC PN6 100mm/90mm </t>
  </si>
  <si>
    <t xml:space="preserve">Reducers PVC PN6 90mm/63mm </t>
  </si>
  <si>
    <t>Elbows PVC PN6 63mm dia</t>
  </si>
  <si>
    <t xml:space="preserve"> PVC ELBOW ᶲ 63</t>
  </si>
  <si>
    <t>Bends PVC PN6  63mmdia</t>
  </si>
  <si>
    <t>MULTI-LAYER PIPE/ 16mm dia / Normal</t>
  </si>
  <si>
    <t>TEE Multilayer  16mm dia / Normal</t>
  </si>
  <si>
    <t>TEE ADPTER Multilayer  16mm dia / Normal</t>
  </si>
  <si>
    <t>ELBOW 16MM MULT</t>
  </si>
  <si>
    <t>ELBOW ADAPTER Multilayer  16mm dia / Normal</t>
  </si>
  <si>
    <t>MANCHOS 16MMM MULTI</t>
  </si>
  <si>
    <t>MANCHOS ADAPTER Multilayer  16mm dia / Normal</t>
  </si>
  <si>
    <t>VALVE Multilayer  16mm dia / Normal</t>
  </si>
  <si>
    <t>Elbows mixer addapter 16mm</t>
  </si>
  <si>
    <t>Pipes Multi-layer 20mm</t>
  </si>
  <si>
    <t>Tee multilayer  20mm dia / Normal</t>
  </si>
  <si>
    <t>Elbows multi-layer 20mm dia /normal</t>
  </si>
  <si>
    <t>VALVE Multilayer  20mm dia / Normal</t>
  </si>
  <si>
    <t>Reducers 20/16mm</t>
  </si>
  <si>
    <t>Socket addapter 20mm/ 3/4</t>
  </si>
  <si>
    <t>TEFLON TAP</t>
  </si>
  <si>
    <t>Bue pipeline (Cold water) GI 40mm dia</t>
  </si>
  <si>
    <t>Bue pipeline (Cold water) GI 32mm</t>
  </si>
  <si>
    <t>TEE GI 50mm dia</t>
  </si>
  <si>
    <t>ELBOW GI 40mm</t>
  </si>
  <si>
    <t>SOCKET GI 40mm</t>
  </si>
  <si>
    <t>UNION GI 40mm</t>
  </si>
  <si>
    <t>NIPLE GI 40mm</t>
  </si>
  <si>
    <t>VALVE GI40mm</t>
  </si>
  <si>
    <t>TEE GI 32mm</t>
  </si>
  <si>
    <t>ELBOW GI 32mm</t>
  </si>
  <si>
    <t>SOCKET  GI 32mm</t>
  </si>
  <si>
    <t>UNION GI 32mm</t>
  </si>
  <si>
    <t>NIPLE GI 32mm</t>
  </si>
  <si>
    <t>VALVE GI32mm</t>
  </si>
  <si>
    <t>REDUCTION GI 32/40mm</t>
  </si>
  <si>
    <t>plug Gi 3/4</t>
  </si>
  <si>
    <t>plug Gi 1/2</t>
  </si>
  <si>
    <t>Total water supply and fire fighting</t>
  </si>
  <si>
    <t>CUTTING ALL PIPE CHANELS AND FIXING PIPES, BOXES&amp;PLASTERING(AC, ELECTRICAL)</t>
  </si>
  <si>
    <t>QUANTITIES</t>
  </si>
  <si>
    <t>UNITY PRICE</t>
  </si>
  <si>
    <t>TOT.PRICE</t>
  </si>
  <si>
    <t>SAND</t>
  </si>
  <si>
    <t>TOTAL</t>
  </si>
  <si>
    <t>WORK TO BE DONE IN SERVICE HOUSE</t>
  </si>
  <si>
    <t>No</t>
  </si>
  <si>
    <t>ACTIVITIES</t>
  </si>
  <si>
    <t>AREA</t>
  </si>
  <si>
    <t>U/P</t>
  </si>
  <si>
    <t>AMOUNT</t>
  </si>
  <si>
    <t>SHATTERING(LINTEL)</t>
  </si>
  <si>
    <t>M2</t>
  </si>
  <si>
    <t xml:space="preserve">STEEL WORK LABOURES </t>
  </si>
  <si>
    <t>CONCRETE  C 25</t>
  </si>
  <si>
    <t>M3</t>
  </si>
  <si>
    <t xml:space="preserve">WALLING 200mm thick </t>
  </si>
  <si>
    <t xml:space="preserve">PLASTERING </t>
  </si>
  <si>
    <t>PLASTERING OFCOLUMNS&amp;BEAM</t>
  </si>
  <si>
    <t>GRAND TOTAL</t>
  </si>
  <si>
    <t>WORK TO BE DONE IN THE FENCE( WALLING &amp;PLASTERING)</t>
  </si>
  <si>
    <t>Unit</t>
  </si>
  <si>
    <t>Plastering</t>
  </si>
  <si>
    <t xml:space="preserve">Copping  60*40mm </t>
  </si>
  <si>
    <t>L M</t>
  </si>
  <si>
    <t>BEAM IN THE PARKING &amp; SWIMMING POOL</t>
  </si>
  <si>
    <t>SHATTERING</t>
  </si>
  <si>
    <t>STEEL WORK LABOURES</t>
  </si>
  <si>
    <t>CONCRETE C 30</t>
  </si>
  <si>
    <t>CM</t>
  </si>
  <si>
    <t>CONSTRUCTION OF KERBS</t>
  </si>
  <si>
    <t>N.OF KERBS</t>
  </si>
  <si>
    <t>SERVICE HOUSE</t>
  </si>
  <si>
    <t>PARKING</t>
  </si>
  <si>
    <t>AROUND SWIMMING POOL</t>
  </si>
  <si>
    <t>CONSTRUCTION OF PARPET WALL&amp; INSIDE WALLS&amp; SIROUNDING WALL AROUND THE TOP ROOF</t>
  </si>
  <si>
    <t>WALLING(BLOCK)</t>
  </si>
  <si>
    <t>PLASTERING</t>
  </si>
  <si>
    <t>WALL(BLOCK &amp;BURNT BRICK)</t>
  </si>
  <si>
    <t>CONSTRUCTION OF DUCTS(WALLING BURN BRICK)</t>
  </si>
  <si>
    <t>CONSTUCTION OF DUCTS</t>
  </si>
  <si>
    <t>PLASTERING OF DUCTS</t>
  </si>
  <si>
    <t>SITE CLEANING</t>
  </si>
  <si>
    <t>SITE CLEANING AND LEVELLING</t>
  </si>
  <si>
    <t>UP</t>
  </si>
  <si>
    <t>TP</t>
  </si>
  <si>
    <t>Plumbing Materials</t>
  </si>
  <si>
    <r>
      <rPr>
        <u/>
        <sz val="16"/>
        <color theme="1"/>
        <rFont val="Calibri"/>
        <family val="2"/>
        <scheme val="minor"/>
      </rPr>
      <t>Sanitaries and Fire fighting</t>
    </r>
    <r>
      <rPr>
        <sz val="16"/>
        <color theme="1"/>
        <rFont val="Calibri"/>
        <family val="2"/>
        <scheme val="minor"/>
      </rPr>
      <t xml:space="preserve"> </t>
    </r>
  </si>
  <si>
    <t xml:space="preserve">LOT1-FINISHING WORKS FOR KIYOVU APARTMENTS - KIGALI -RWANDA </t>
  </si>
  <si>
    <t>10mm thick Porcelain tiles 120x30Cm matte</t>
  </si>
  <si>
    <t xml:space="preserve">Landscaping </t>
  </si>
  <si>
    <t>DoN Ltd</t>
  </si>
  <si>
    <t>Plans In Details</t>
  </si>
  <si>
    <t>Trees</t>
  </si>
  <si>
    <t>Qty</t>
  </si>
  <si>
    <t>Cost/Unit</t>
  </si>
  <si>
    <t>Total</t>
  </si>
  <si>
    <t>Palm Trees (Imikindo)</t>
  </si>
  <si>
    <t>Candlenut</t>
  </si>
  <si>
    <t>Grevillea robusta</t>
  </si>
  <si>
    <t>Leucaena Leucocephala</t>
  </si>
  <si>
    <t>Flowers (30 Flowers/ 8 sqm</t>
  </si>
  <si>
    <t>Units  / 8 sqm</t>
  </si>
  <si>
    <t>Mexican Petunia   (IMININI)</t>
  </si>
  <si>
    <t>Golden Dewdrops</t>
  </si>
  <si>
    <t>Flamingo Flower</t>
  </si>
  <si>
    <t>Yellow Butterfly</t>
  </si>
  <si>
    <t>Cat Palm</t>
  </si>
  <si>
    <t>Arrowhead Plant</t>
  </si>
  <si>
    <t>Scarlet Star</t>
  </si>
  <si>
    <t xml:space="preserve"> Song of India</t>
  </si>
  <si>
    <t>Philodendron</t>
  </si>
  <si>
    <t>Variegated Snake Plant</t>
  </si>
  <si>
    <t>Zanzibar Gem</t>
  </si>
  <si>
    <t>Peace Lily</t>
  </si>
  <si>
    <t>Swiss cheese Plant</t>
  </si>
  <si>
    <t>Madascar Periwinkles</t>
  </si>
  <si>
    <t>Birds of Paradise</t>
  </si>
  <si>
    <t>Garden  flowers</t>
  </si>
  <si>
    <t>Flowers on units</t>
  </si>
  <si>
    <t>BLAC SOIL</t>
  </si>
  <si>
    <t>camion</t>
  </si>
  <si>
    <t>Laterite</t>
  </si>
  <si>
    <t>Hoho</t>
  </si>
  <si>
    <t>Fertilisers</t>
  </si>
  <si>
    <t>Fuso</t>
  </si>
  <si>
    <t>PERUS (CARPET)</t>
  </si>
  <si>
    <t>SQM</t>
  </si>
  <si>
    <t>Bricks made pots with finish</t>
  </si>
  <si>
    <t>Pots waterproofing</t>
  </si>
  <si>
    <t>Balconies Plants</t>
  </si>
  <si>
    <t>Pavement in Pavers</t>
  </si>
  <si>
    <t>Notes: these qties are indicative for bidding purpose the successful bidder will generate the real quantiies from the drawings</t>
  </si>
  <si>
    <t xml:space="preserve">SWIMMING POOL </t>
  </si>
  <si>
    <t>Option 1-Using small Pump</t>
  </si>
  <si>
    <t>Swimming pool finishing works</t>
  </si>
  <si>
    <t>#</t>
  </si>
  <si>
    <t>Item description</t>
  </si>
  <si>
    <t>Quantity</t>
  </si>
  <si>
    <t>plant room plus its accessories (Italian pump of 0.75kw) plus all plumbing items required</t>
  </si>
  <si>
    <t>ls</t>
  </si>
  <si>
    <t>plant room equipment (pool sand filter, eurosimm pump 0.75kw, sand, electric pool controller)</t>
  </si>
  <si>
    <t>accessories (wall mounted Rgb light with remote control, deck box, vacuum point, skimmer, main drain, transformer)</t>
  </si>
  <si>
    <t>sika membrane for waterproofing</t>
  </si>
  <si>
    <t>sqm</t>
  </si>
  <si>
    <t>plastering for membrane reinforcement by using masterseal binder</t>
  </si>
  <si>
    <t>swimming pool tiles construction</t>
  </si>
  <si>
    <t>creating a swimming pool drainage and soap kit</t>
  </si>
  <si>
    <t>top area landscaping made in tiles and fix all safety guard rail require for pool (on wall edges)</t>
  </si>
  <si>
    <t>supply swimming pool chairs made in Mvura</t>
  </si>
  <si>
    <t xml:space="preserve">Option 2: Using Big Pumps </t>
  </si>
  <si>
    <t>top area landscaping made in tiles and fix all safety guard rail require for pool</t>
  </si>
  <si>
    <t>supply swimming pool chairs made in muvura</t>
  </si>
  <si>
    <t>LABOR (LM)</t>
  </si>
  <si>
    <t>JUNCTION TAPES(pces)</t>
  </si>
  <si>
    <t>CIMENTS (bags)</t>
  </si>
  <si>
    <t>DISK (pces)</t>
  </si>
  <si>
    <t>WC (pittrap)</t>
  </si>
  <si>
    <t>plant room plus its accessories (Italian pump of 1.5 hp) plus all plumbing items required)</t>
  </si>
  <si>
    <t>PEDROLLO /1.1kw/40m</t>
  </si>
  <si>
    <t>Supply and install 315KvA transformer with its accessories</t>
  </si>
  <si>
    <t>Transformer</t>
  </si>
  <si>
    <t>Manhole cover 80cmx80cm/plastic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</si>
</sst>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m/d;@"/>
    <numFmt numFmtId="167" formatCode="General_)"/>
    <numFmt numFmtId="168" formatCode="_(* #,##0_);_(* \(#,##0\);_(* &quot;-&quot;??_);_(@_)"/>
    <numFmt numFmtId="169" formatCode="###0;###0"/>
    <numFmt numFmtId="170" formatCode="_-* #,##0\ _€_-;\-* #,##0\ _€_-;_-* &quot;-&quot;??\ _€_-;_-@_-"/>
    <numFmt numFmtId="171" formatCode="_-* #,##0_-;\-* #,##0_-;_-* &quot;-&quot;??_-;_-@_-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name val="Arial MT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4F88"/>
      <name val="Calibri"/>
      <family val="2"/>
      <scheme val="minor"/>
    </font>
    <font>
      <sz val="9"/>
      <color rgb="FF388600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4E9A"/>
      <name val="Calibri"/>
      <family val="2"/>
      <scheme val="minor"/>
    </font>
    <font>
      <sz val="14"/>
      <color rgb="FF388600"/>
      <name val="Calibri"/>
      <family val="2"/>
      <scheme val="minor"/>
    </font>
    <font>
      <b/>
      <sz val="14"/>
      <color rgb="FF388600"/>
      <name val="Calibri"/>
      <family val="2"/>
      <scheme val="minor"/>
    </font>
    <font>
      <sz val="12"/>
      <color rgb="FF3886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4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0"/>
      <name val="Calibri"/>
      <family val="2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4AF8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167" fontId="11" fillId="0" borderId="0"/>
    <xf numFmtId="0" fontId="1" fillId="0" borderId="0"/>
  </cellStyleXfs>
  <cellXfs count="475">
    <xf numFmtId="0" fontId="0" fillId="0" borderId="0" xfId="0"/>
    <xf numFmtId="0" fontId="5" fillId="0" borderId="3" xfId="3" applyFont="1" applyBorder="1" applyAlignment="1">
      <alignment horizontal="left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4" applyFont="1" applyAlignment="1">
      <alignment vertical="center"/>
    </xf>
    <xf numFmtId="0" fontId="6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7" fillId="0" borderId="9" xfId="4" applyFont="1" applyBorder="1" applyAlignment="1">
      <alignment vertical="center"/>
    </xf>
    <xf numFmtId="0" fontId="6" fillId="0" borderId="11" xfId="4" applyFont="1" applyBorder="1" applyAlignment="1">
      <alignment horizontal="center" vertical="center" wrapText="1"/>
    </xf>
    <xf numFmtId="0" fontId="7" fillId="0" borderId="12" xfId="4" applyFont="1" applyBorder="1" applyAlignment="1">
      <alignment vertical="center"/>
    </xf>
    <xf numFmtId="0" fontId="7" fillId="0" borderId="11" xfId="4" applyFont="1" applyBorder="1" applyAlignment="1">
      <alignment vertical="center"/>
    </xf>
    <xf numFmtId="0" fontId="4" fillId="0" borderId="9" xfId="3" applyFont="1" applyBorder="1" applyAlignment="1">
      <alignment horizontal="right" vertical="center"/>
    </xf>
    <xf numFmtId="0" fontId="5" fillId="0" borderId="9" xfId="3" applyFont="1" applyBorder="1" applyAlignment="1">
      <alignment vertical="center" wrapText="1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4" fillId="0" borderId="8" xfId="3" applyFont="1" applyBorder="1" applyAlignment="1">
      <alignment vertical="center"/>
    </xf>
    <xf numFmtId="164" fontId="4" fillId="0" borderId="9" xfId="3" applyNumberFormat="1" applyFont="1" applyBorder="1" applyAlignment="1">
      <alignment vertical="center"/>
    </xf>
    <xf numFmtId="0" fontId="4" fillId="0" borderId="8" xfId="4" applyFont="1" applyBorder="1" applyAlignment="1">
      <alignment horizontal="right" vertical="center"/>
    </xf>
    <xf numFmtId="0" fontId="8" fillId="0" borderId="9" xfId="4" applyFont="1" applyBorder="1" applyAlignment="1">
      <alignment vertical="center" wrapText="1"/>
    </xf>
    <xf numFmtId="0" fontId="8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4" fillId="0" borderId="9" xfId="4" applyFont="1" applyBorder="1" applyAlignment="1">
      <alignment horizontal="right" vertical="center"/>
    </xf>
    <xf numFmtId="0" fontId="5" fillId="0" borderId="9" xfId="4" applyFont="1" applyBorder="1" applyAlignment="1">
      <alignment vertical="center" wrapText="1"/>
    </xf>
    <xf numFmtId="0" fontId="5" fillId="0" borderId="9" xfId="4" applyFont="1" applyBorder="1" applyAlignment="1">
      <alignment vertical="center"/>
    </xf>
    <xf numFmtId="0" fontId="5" fillId="0" borderId="9" xfId="4" applyFont="1" applyBorder="1" applyAlignment="1">
      <alignment horizontal="center" vertical="center"/>
    </xf>
    <xf numFmtId="166" fontId="8" fillId="0" borderId="9" xfId="3" applyNumberFormat="1" applyFont="1" applyBorder="1" applyAlignment="1">
      <alignment horizontal="left" vertical="center" wrapText="1"/>
    </xf>
    <xf numFmtId="166" fontId="8" fillId="0" borderId="9" xfId="3" applyNumberFormat="1" applyFont="1" applyBorder="1" applyAlignment="1">
      <alignment horizontal="left" vertical="center"/>
    </xf>
    <xf numFmtId="166" fontId="5" fillId="0" borderId="9" xfId="3" applyNumberFormat="1" applyFont="1" applyBorder="1" applyAlignment="1">
      <alignment horizontal="center" vertical="center"/>
    </xf>
    <xf numFmtId="166" fontId="9" fillId="0" borderId="9" xfId="3" applyNumberFormat="1" applyFont="1" applyBorder="1" applyAlignment="1">
      <alignment horizontal="left" vertical="center" wrapText="1"/>
    </xf>
    <xf numFmtId="166" fontId="9" fillId="0" borderId="9" xfId="3" applyNumberFormat="1" applyFont="1" applyBorder="1" applyAlignment="1">
      <alignment horizontal="left" vertical="center"/>
    </xf>
    <xf numFmtId="166" fontId="5" fillId="0" borderId="9" xfId="3" applyNumberFormat="1" applyFont="1" applyBorder="1" applyAlignment="1">
      <alignment horizontal="left" vertical="center" wrapText="1"/>
    </xf>
    <xf numFmtId="41" fontId="5" fillId="0" borderId="8" xfId="2" applyFont="1" applyFill="1" applyBorder="1" applyAlignment="1">
      <alignment horizontal="center" vertical="center"/>
    </xf>
    <xf numFmtId="166" fontId="5" fillId="0" borderId="9" xfId="3" applyNumberFormat="1" applyFont="1" applyBorder="1" applyAlignment="1">
      <alignment horizontal="left" vertical="center"/>
    </xf>
    <xf numFmtId="41" fontId="5" fillId="0" borderId="8" xfId="4" applyNumberFormat="1" applyFont="1" applyBorder="1" applyAlignment="1">
      <alignment horizontal="center" vertical="center"/>
    </xf>
    <xf numFmtId="166" fontId="6" fillId="0" borderId="14" xfId="3" applyNumberFormat="1" applyFont="1" applyBorder="1" applyAlignment="1">
      <alignment horizontal="left" vertical="center" wrapText="1"/>
    </xf>
    <xf numFmtId="166" fontId="5" fillId="0" borderId="15" xfId="3" applyNumberFormat="1" applyFont="1" applyBorder="1" applyAlignment="1">
      <alignment horizontal="left" vertical="center"/>
    </xf>
    <xf numFmtId="166" fontId="5" fillId="0" borderId="16" xfId="3" applyNumberFormat="1" applyFont="1" applyBorder="1" applyAlignment="1">
      <alignment horizontal="center" vertical="center"/>
    </xf>
    <xf numFmtId="164" fontId="7" fillId="0" borderId="9" xfId="3" applyNumberFormat="1" applyFont="1" applyBorder="1" applyAlignment="1">
      <alignment vertical="center"/>
    </xf>
    <xf numFmtId="0" fontId="8" fillId="0" borderId="9" xfId="3" applyFont="1" applyBorder="1" applyAlignment="1">
      <alignment vertical="center" wrapText="1"/>
    </xf>
    <xf numFmtId="167" fontId="8" fillId="0" borderId="9" xfId="5" applyFont="1" applyBorder="1" applyAlignment="1">
      <alignment horizontal="left" vertical="center" wrapText="1"/>
    </xf>
    <xf numFmtId="0" fontId="10" fillId="0" borderId="0" xfId="3" applyFont="1" applyAlignment="1">
      <alignment vertical="center"/>
    </xf>
    <xf numFmtId="166" fontId="6" fillId="0" borderId="19" xfId="3" applyNumberFormat="1" applyFont="1" applyBorder="1" applyAlignment="1">
      <alignment horizontal="left" vertical="center" wrapText="1"/>
    </xf>
    <xf numFmtId="166" fontId="5" fillId="0" borderId="17" xfId="3" applyNumberFormat="1" applyFont="1" applyBorder="1" applyAlignment="1">
      <alignment horizontal="left" vertical="center"/>
    </xf>
    <xf numFmtId="166" fontId="5" fillId="0" borderId="18" xfId="3" applyNumberFormat="1" applyFont="1" applyBorder="1" applyAlignment="1">
      <alignment horizontal="left" vertical="center" wrapText="1"/>
    </xf>
    <xf numFmtId="166" fontId="5" fillId="0" borderId="8" xfId="3" applyNumberFormat="1" applyFont="1" applyBorder="1" applyAlignment="1">
      <alignment horizontal="center" vertical="center"/>
    </xf>
    <xf numFmtId="41" fontId="5" fillId="0" borderId="0" xfId="2" applyFont="1" applyFill="1" applyBorder="1" applyAlignment="1">
      <alignment horizontal="center" vertical="center"/>
    </xf>
    <xf numFmtId="166" fontId="6" fillId="0" borderId="16" xfId="3" applyNumberFormat="1" applyFont="1" applyBorder="1" applyAlignment="1">
      <alignment horizontal="left" vertical="center"/>
    </xf>
    <xf numFmtId="166" fontId="6" fillId="0" borderId="17" xfId="3" applyNumberFormat="1" applyFont="1" applyBorder="1" applyAlignment="1">
      <alignment horizontal="center" vertical="center"/>
    </xf>
    <xf numFmtId="41" fontId="5" fillId="0" borderId="0" xfId="4" applyNumberFormat="1" applyFont="1" applyAlignment="1">
      <alignment horizontal="center" vertical="center"/>
    </xf>
    <xf numFmtId="166" fontId="6" fillId="0" borderId="18" xfId="3" applyNumberFormat="1" applyFont="1" applyBorder="1" applyAlignment="1">
      <alignment horizontal="left" vertical="center" wrapText="1"/>
    </xf>
    <xf numFmtId="166" fontId="6" fillId="0" borderId="9" xfId="3" applyNumberFormat="1" applyFont="1" applyBorder="1" applyAlignment="1">
      <alignment horizontal="left" vertical="center"/>
    </xf>
    <xf numFmtId="166" fontId="6" fillId="0" borderId="8" xfId="3" applyNumberFormat="1" applyFont="1" applyBorder="1" applyAlignment="1">
      <alignment horizontal="center" vertical="center"/>
    </xf>
    <xf numFmtId="164" fontId="4" fillId="0" borderId="18" xfId="3" applyNumberFormat="1" applyFont="1" applyBorder="1" applyAlignment="1">
      <alignment vertical="center"/>
    </xf>
    <xf numFmtId="0" fontId="7" fillId="0" borderId="20" xfId="4" applyFont="1" applyBorder="1" applyAlignment="1">
      <alignment horizontal="right" vertical="center"/>
    </xf>
    <xf numFmtId="166" fontId="8" fillId="0" borderId="20" xfId="3" applyNumberFormat="1" applyFont="1" applyBorder="1" applyAlignment="1">
      <alignment horizontal="left" vertical="center" wrapText="1"/>
    </xf>
    <xf numFmtId="166" fontId="5" fillId="0" borderId="20" xfId="3" applyNumberFormat="1" applyFont="1" applyBorder="1" applyAlignment="1">
      <alignment horizontal="left" vertical="center"/>
    </xf>
    <xf numFmtId="166" fontId="5" fillId="0" borderId="20" xfId="3" applyNumberFormat="1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8" fillId="0" borderId="0" xfId="3" applyFont="1" applyAlignment="1">
      <alignment vertical="center" wrapText="1"/>
    </xf>
    <xf numFmtId="0" fontId="6" fillId="0" borderId="9" xfId="3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5" fillId="0" borderId="16" xfId="3" applyFont="1" applyBorder="1" applyAlignment="1">
      <alignment vertical="center" wrapText="1"/>
    </xf>
    <xf numFmtId="0" fontId="5" fillId="0" borderId="16" xfId="4" applyFont="1" applyBorder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41" fontId="5" fillId="0" borderId="22" xfId="2" applyFont="1" applyFill="1" applyBorder="1" applyAlignment="1">
      <alignment horizontal="center" vertical="center"/>
    </xf>
    <xf numFmtId="0" fontId="6" fillId="0" borderId="16" xfId="3" applyFont="1" applyBorder="1" applyAlignment="1">
      <alignment vertical="center" wrapText="1"/>
    </xf>
    <xf numFmtId="0" fontId="6" fillId="0" borderId="16" xfId="4" applyFont="1" applyBorder="1" applyAlignment="1">
      <alignment horizontal="center" vertical="center"/>
    </xf>
    <xf numFmtId="41" fontId="6" fillId="0" borderId="22" xfId="2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0" fontId="6" fillId="0" borderId="19" xfId="3" applyFont="1" applyBorder="1" applyAlignment="1">
      <alignment vertical="center" wrapText="1"/>
    </xf>
    <xf numFmtId="0" fontId="6" fillId="0" borderId="9" xfId="4" applyFont="1" applyBorder="1" applyAlignment="1">
      <alignment vertical="center" wrapText="1"/>
    </xf>
    <xf numFmtId="0" fontId="5" fillId="0" borderId="0" xfId="4" applyFont="1" applyAlignment="1">
      <alignment vertical="center" wrapText="1"/>
    </xf>
    <xf numFmtId="0" fontId="5" fillId="0" borderId="0" xfId="3" applyFont="1" applyAlignment="1">
      <alignment vertical="center" wrapText="1"/>
    </xf>
    <xf numFmtId="41" fontId="6" fillId="0" borderId="2" xfId="2" applyFont="1" applyFill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7" fillId="0" borderId="10" xfId="4" applyFont="1" applyBorder="1" applyAlignment="1">
      <alignment vertical="center"/>
    </xf>
    <xf numFmtId="0" fontId="6" fillId="0" borderId="10" xfId="4" applyFont="1" applyBorder="1" applyAlignment="1">
      <alignment vertical="center" wrapText="1"/>
    </xf>
    <xf numFmtId="0" fontId="6" fillId="0" borderId="10" xfId="4" applyFont="1" applyBorder="1" applyAlignment="1">
      <alignment vertical="center"/>
    </xf>
    <xf numFmtId="0" fontId="6" fillId="0" borderId="11" xfId="4" applyFont="1" applyBorder="1" applyAlignment="1">
      <alignment vertical="center" wrapText="1"/>
    </xf>
    <xf numFmtId="0" fontId="6" fillId="0" borderId="11" xfId="4" applyFont="1" applyBorder="1" applyAlignment="1">
      <alignment vertical="center"/>
    </xf>
    <xf numFmtId="0" fontId="8" fillId="0" borderId="0" xfId="4" applyFont="1" applyAlignment="1">
      <alignment vertical="center" wrapText="1"/>
    </xf>
    <xf numFmtId="0" fontId="5" fillId="0" borderId="9" xfId="4" applyFont="1" applyBorder="1" applyAlignment="1">
      <alignment horizontal="right" vertical="center" wrapText="1"/>
    </xf>
    <xf numFmtId="0" fontId="5" fillId="0" borderId="8" xfId="4" applyFont="1" applyBorder="1" applyAlignment="1">
      <alignment vertical="center" wrapText="1"/>
    </xf>
    <xf numFmtId="0" fontId="4" fillId="0" borderId="24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6" fillId="0" borderId="24" xfId="4" applyFont="1" applyBorder="1" applyAlignment="1">
      <alignment vertical="center" wrapText="1"/>
    </xf>
    <xf numFmtId="0" fontId="6" fillId="0" borderId="24" xfId="4" applyFont="1" applyBorder="1" applyAlignment="1">
      <alignment horizontal="center" vertical="center"/>
    </xf>
    <xf numFmtId="0" fontId="7" fillId="0" borderId="24" xfId="3" applyFont="1" applyBorder="1" applyAlignment="1">
      <alignment vertical="center"/>
    </xf>
    <xf numFmtId="164" fontId="7" fillId="4" borderId="24" xfId="3" applyNumberFormat="1" applyFont="1" applyFill="1" applyBorder="1" applyAlignment="1">
      <alignment vertical="center"/>
    </xf>
    <xf numFmtId="164" fontId="7" fillId="0" borderId="24" xfId="3" applyNumberFormat="1" applyFont="1" applyBorder="1" applyAlignment="1">
      <alignment vertical="center"/>
    </xf>
    <xf numFmtId="0" fontId="18" fillId="0" borderId="8" xfId="0" applyFont="1" applyBorder="1" applyAlignment="1">
      <alignment horizontal="right"/>
    </xf>
    <xf numFmtId="0" fontId="16" fillId="0" borderId="0" xfId="6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4" fillId="0" borderId="11" xfId="3" applyFont="1" applyBorder="1" applyAlignment="1">
      <alignment vertical="center"/>
    </xf>
    <xf numFmtId="168" fontId="6" fillId="0" borderId="24" xfId="1" applyNumberFormat="1" applyFont="1" applyBorder="1" applyAlignment="1">
      <alignment vertical="center" wrapText="1"/>
    </xf>
    <xf numFmtId="168" fontId="7" fillId="0" borderId="24" xfId="1" applyNumberFormat="1" applyFont="1" applyBorder="1" applyAlignment="1">
      <alignment vertical="center"/>
    </xf>
    <xf numFmtId="0" fontId="18" fillId="0" borderId="9" xfId="0" applyFont="1" applyBorder="1" applyAlignment="1">
      <alignment horizontal="right"/>
    </xf>
    <xf numFmtId="0" fontId="18" fillId="0" borderId="9" xfId="0" applyFont="1" applyBorder="1" applyAlignment="1">
      <alignment wrapText="1"/>
    </xf>
    <xf numFmtId="0" fontId="18" fillId="0" borderId="9" xfId="0" applyFont="1" applyBorder="1"/>
    <xf numFmtId="0" fontId="18" fillId="0" borderId="8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5" fillId="0" borderId="24" xfId="4" applyFont="1" applyBorder="1" applyAlignment="1">
      <alignment horizontal="right" vertical="center" wrapText="1"/>
    </xf>
    <xf numFmtId="0" fontId="5" fillId="0" borderId="24" xfId="4" applyFont="1" applyBorder="1" applyAlignment="1">
      <alignment vertical="center" wrapText="1"/>
    </xf>
    <xf numFmtId="0" fontId="5" fillId="0" borderId="24" xfId="4" applyFont="1" applyBorder="1" applyAlignment="1">
      <alignment horizontal="center" vertical="center"/>
    </xf>
    <xf numFmtId="164" fontId="4" fillId="0" borderId="24" xfId="3" applyNumberFormat="1" applyFont="1" applyBorder="1" applyAlignment="1">
      <alignment vertical="center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28" xfId="4" applyFont="1" applyBorder="1" applyAlignment="1">
      <alignment vertical="center" wrapText="1"/>
    </xf>
    <xf numFmtId="0" fontId="7" fillId="0" borderId="8" xfId="3" applyFont="1" applyBorder="1" applyAlignment="1">
      <alignment vertical="center"/>
    </xf>
    <xf numFmtId="168" fontId="7" fillId="0" borderId="9" xfId="1" applyNumberFormat="1" applyFont="1" applyBorder="1" applyAlignment="1">
      <alignment vertical="center"/>
    </xf>
    <xf numFmtId="168" fontId="7" fillId="0" borderId="24" xfId="1" applyNumberFormat="1" applyFont="1" applyFill="1" applyBorder="1" applyAlignment="1">
      <alignment vertical="center"/>
    </xf>
    <xf numFmtId="0" fontId="18" fillId="0" borderId="11" xfId="0" applyFont="1" applyBorder="1" applyAlignment="1">
      <alignment horizontal="right"/>
    </xf>
    <xf numFmtId="0" fontId="20" fillId="0" borderId="11" xfId="4" applyFont="1" applyBorder="1" applyAlignment="1">
      <alignment vertical="center" wrapText="1"/>
    </xf>
    <xf numFmtId="0" fontId="20" fillId="0" borderId="11" xfId="4" applyFont="1" applyBorder="1" applyAlignment="1">
      <alignment vertical="center"/>
    </xf>
    <xf numFmtId="0" fontId="20" fillId="0" borderId="11" xfId="4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0" fillId="0" borderId="0" xfId="4" applyFont="1" applyAlignment="1">
      <alignment vertical="center" wrapText="1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4" xfId="3" applyFont="1" applyBorder="1" applyAlignment="1">
      <alignment vertical="center"/>
    </xf>
    <xf numFmtId="164" fontId="5" fillId="0" borderId="24" xfId="3" applyNumberFormat="1" applyFont="1" applyBorder="1" applyAlignment="1">
      <alignment vertical="center"/>
    </xf>
    <xf numFmtId="0" fontId="22" fillId="0" borderId="11" xfId="4" applyFont="1" applyBorder="1" applyAlignment="1">
      <alignment horizontal="right" vertical="center"/>
    </xf>
    <xf numFmtId="0" fontId="23" fillId="0" borderId="11" xfId="4" applyFont="1" applyBorder="1" applyAlignment="1">
      <alignment vertical="center" wrapText="1"/>
    </xf>
    <xf numFmtId="0" fontId="23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6" fillId="0" borderId="8" xfId="4" applyFont="1" applyBorder="1" applyAlignment="1">
      <alignment horizontal="right" vertical="center"/>
    </xf>
    <xf numFmtId="0" fontId="27" fillId="0" borderId="0" xfId="4" applyFont="1" applyAlignment="1">
      <alignment vertical="center" wrapText="1"/>
    </xf>
    <xf numFmtId="0" fontId="17" fillId="0" borderId="0" xfId="4" applyFont="1" applyAlignment="1">
      <alignment vertical="center" wrapText="1"/>
    </xf>
    <xf numFmtId="0" fontId="17" fillId="0" borderId="0" xfId="4" applyFont="1" applyAlignment="1">
      <alignment horizontal="center" vertical="center"/>
    </xf>
    <xf numFmtId="0" fontId="21" fillId="0" borderId="0" xfId="4" applyFont="1" applyAlignment="1">
      <alignment vertical="center" wrapText="1"/>
    </xf>
    <xf numFmtId="0" fontId="26" fillId="0" borderId="24" xfId="4" applyFont="1" applyBorder="1" applyAlignment="1">
      <alignment horizontal="right" vertical="center"/>
    </xf>
    <xf numFmtId="0" fontId="17" fillId="0" borderId="5" xfId="4" applyFont="1" applyBorder="1" applyAlignment="1">
      <alignment horizontal="center" vertical="center"/>
    </xf>
    <xf numFmtId="0" fontId="26" fillId="0" borderId="10" xfId="4" applyFont="1" applyBorder="1" applyAlignment="1">
      <alignment horizontal="right" vertical="center"/>
    </xf>
    <xf numFmtId="0" fontId="17" fillId="0" borderId="25" xfId="4" applyFont="1" applyBorder="1" applyAlignment="1">
      <alignment horizontal="center" vertical="center"/>
    </xf>
    <xf numFmtId="168" fontId="29" fillId="0" borderId="24" xfId="1" applyNumberFormat="1" applyFont="1" applyBorder="1" applyAlignment="1">
      <alignment horizontal="center" vertical="center"/>
    </xf>
    <xf numFmtId="0" fontId="26" fillId="0" borderId="12" xfId="4" applyFont="1" applyBorder="1" applyAlignment="1">
      <alignment horizontal="right" vertical="center"/>
    </xf>
    <xf numFmtId="0" fontId="34" fillId="0" borderId="0" xfId="4" applyFont="1" applyAlignment="1">
      <alignment vertical="center" wrapText="1"/>
    </xf>
    <xf numFmtId="0" fontId="34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3" applyFont="1" applyBorder="1" applyAlignment="1">
      <alignment horizontal="right" vertical="center"/>
    </xf>
    <xf numFmtId="0" fontId="5" fillId="0" borderId="8" xfId="4" applyFont="1" applyBorder="1" applyAlignment="1">
      <alignment horizontal="right" vertical="center" wrapText="1"/>
    </xf>
    <xf numFmtId="0" fontId="2" fillId="0" borderId="0" xfId="0" applyFont="1"/>
    <xf numFmtId="0" fontId="1" fillId="0" borderId="8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/>
    <xf numFmtId="0" fontId="35" fillId="0" borderId="10" xfId="0" applyFont="1" applyBorder="1" applyAlignment="1">
      <alignment horizontal="right"/>
    </xf>
    <xf numFmtId="0" fontId="35" fillId="0" borderId="10" xfId="0" applyFont="1" applyBorder="1" applyAlignment="1">
      <alignment wrapText="1"/>
    </xf>
    <xf numFmtId="0" fontId="35" fillId="0" borderId="10" xfId="0" applyFont="1" applyBorder="1"/>
    <xf numFmtId="0" fontId="35" fillId="0" borderId="25" xfId="0" applyFont="1" applyBorder="1"/>
    <xf numFmtId="0" fontId="37" fillId="0" borderId="8" xfId="3" applyFont="1" applyBorder="1" applyAlignment="1">
      <alignment vertical="center"/>
    </xf>
    <xf numFmtId="0" fontId="1" fillId="0" borderId="6" xfId="0" applyFont="1" applyBorder="1"/>
    <xf numFmtId="0" fontId="20" fillId="0" borderId="6" xfId="4" applyFont="1" applyBorder="1" applyAlignment="1">
      <alignment horizontal="center" vertical="center"/>
    </xf>
    <xf numFmtId="0" fontId="38" fillId="0" borderId="6" xfId="4" applyFont="1" applyBorder="1" applyAlignment="1">
      <alignment horizontal="center" vertical="center"/>
    </xf>
    <xf numFmtId="168" fontId="6" fillId="0" borderId="0" xfId="1" applyNumberFormat="1" applyFont="1" applyBorder="1" applyAlignment="1">
      <alignment vertical="center" wrapText="1"/>
    </xf>
    <xf numFmtId="168" fontId="7" fillId="0" borderId="8" xfId="1" applyNumberFormat="1" applyFont="1" applyBorder="1" applyAlignment="1">
      <alignment vertical="center"/>
    </xf>
    <xf numFmtId="168" fontId="7" fillId="4" borderId="0" xfId="1" applyNumberFormat="1" applyFont="1" applyFill="1" applyAlignment="1">
      <alignment vertical="center"/>
    </xf>
    <xf numFmtId="0" fontId="20" fillId="0" borderId="8" xfId="4" applyFont="1" applyBorder="1" applyAlignment="1">
      <alignment horizontal="right" vertical="center"/>
    </xf>
    <xf numFmtId="0" fontId="39" fillId="0" borderId="0" xfId="4" applyFont="1" applyAlignment="1">
      <alignment vertical="center" wrapText="1"/>
    </xf>
    <xf numFmtId="0" fontId="39" fillId="0" borderId="0" xfId="4" applyFont="1" applyAlignment="1">
      <alignment vertical="center"/>
    </xf>
    <xf numFmtId="0" fontId="38" fillId="0" borderId="0" xfId="4" applyFont="1" applyAlignment="1">
      <alignment horizontal="center" vertical="center"/>
    </xf>
    <xf numFmtId="168" fontId="39" fillId="0" borderId="24" xfId="1" applyNumberFormat="1" applyFont="1" applyBorder="1" applyAlignment="1">
      <alignment horizontal="center" vertical="center"/>
    </xf>
    <xf numFmtId="168" fontId="2" fillId="0" borderId="24" xfId="1" applyNumberFormat="1" applyFont="1" applyBorder="1" applyAlignment="1">
      <alignment horizontal="center" vertical="center"/>
    </xf>
    <xf numFmtId="168" fontId="7" fillId="4" borderId="24" xfId="1" applyNumberFormat="1" applyFont="1" applyFill="1" applyBorder="1" applyAlignment="1">
      <alignment vertical="center"/>
    </xf>
    <xf numFmtId="168" fontId="39" fillId="0" borderId="0" xfId="1" applyNumberFormat="1" applyFont="1" applyBorder="1" applyAlignment="1">
      <alignment horizontal="center" vertical="center" wrapText="1"/>
    </xf>
    <xf numFmtId="168" fontId="39" fillId="0" borderId="0" xfId="1" applyNumberFormat="1" applyFont="1" applyBorder="1" applyAlignment="1">
      <alignment horizontal="center" vertical="center"/>
    </xf>
    <xf numFmtId="168" fontId="2" fillId="0" borderId="18" xfId="1" applyNumberFormat="1" applyFont="1" applyBorder="1" applyAlignment="1">
      <alignment horizontal="center" vertical="center"/>
    </xf>
    <xf numFmtId="164" fontId="7" fillId="4" borderId="9" xfId="3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12" xfId="4" applyFont="1" applyBorder="1" applyAlignment="1">
      <alignment vertical="center" wrapText="1"/>
    </xf>
    <xf numFmtId="0" fontId="35" fillId="0" borderId="11" xfId="0" applyFont="1" applyBorder="1" applyAlignment="1">
      <alignment wrapText="1"/>
    </xf>
    <xf numFmtId="3" fontId="1" fillId="0" borderId="11" xfId="0" applyNumberFormat="1" applyFont="1" applyBorder="1"/>
    <xf numFmtId="0" fontId="38" fillId="0" borderId="12" xfId="4" applyFont="1" applyBorder="1" applyAlignment="1">
      <alignment horizontal="center" vertical="center"/>
    </xf>
    <xf numFmtId="0" fontId="29" fillId="0" borderId="9" xfId="4" applyFont="1" applyBorder="1" applyAlignment="1">
      <alignment vertical="center" wrapText="1"/>
    </xf>
    <xf numFmtId="0" fontId="5" fillId="0" borderId="32" xfId="4" applyFont="1" applyBorder="1" applyAlignment="1">
      <alignment vertical="center" wrapText="1"/>
    </xf>
    <xf numFmtId="0" fontId="4" fillId="0" borderId="23" xfId="3" applyFont="1" applyBorder="1" applyAlignment="1">
      <alignment vertical="center"/>
    </xf>
    <xf numFmtId="164" fontId="4" fillId="0" borderId="33" xfId="3" applyNumberFormat="1" applyFont="1" applyBorder="1" applyAlignment="1">
      <alignment vertical="center"/>
    </xf>
    <xf numFmtId="0" fontId="2" fillId="0" borderId="24" xfId="0" applyFont="1" applyBorder="1"/>
    <xf numFmtId="164" fontId="2" fillId="0" borderId="24" xfId="0" applyNumberFormat="1" applyFont="1" applyBorder="1"/>
    <xf numFmtId="3" fontId="47" fillId="0" borderId="24" xfId="0" applyNumberFormat="1" applyFont="1" applyBorder="1" applyAlignment="1">
      <alignment horizontal="right" vertical="center" wrapText="1"/>
    </xf>
    <xf numFmtId="0" fontId="49" fillId="0" borderId="24" xfId="0" applyFont="1" applyBorder="1" applyAlignment="1">
      <alignment horizontal="right" vertical="center" wrapText="1"/>
    </xf>
    <xf numFmtId="0" fontId="49" fillId="0" borderId="24" xfId="0" applyFont="1" applyBorder="1" applyAlignment="1">
      <alignment horizontal="right" vertical="top" wrapText="1"/>
    </xf>
    <xf numFmtId="0" fontId="47" fillId="0" borderId="24" xfId="0" applyFont="1" applyBorder="1" applyAlignment="1">
      <alignment horizontal="right" vertical="center" wrapText="1"/>
    </xf>
    <xf numFmtId="0" fontId="41" fillId="0" borderId="24" xfId="0" applyFont="1" applyBorder="1" applyAlignment="1">
      <alignment horizontal="left" vertical="top" wrapText="1"/>
    </xf>
    <xf numFmtId="0" fontId="45" fillId="0" borderId="24" xfId="0" applyFont="1" applyBorder="1" applyAlignment="1">
      <alignment horizontal="left" vertical="top" wrapText="1"/>
    </xf>
    <xf numFmtId="169" fontId="47" fillId="0" borderId="24" xfId="0" applyNumberFormat="1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4" fillId="0" borderId="24" xfId="4" applyFont="1" applyBorder="1" applyAlignment="1">
      <alignment horizontal="right" vertical="center"/>
    </xf>
    <xf numFmtId="41" fontId="5" fillId="0" borderId="24" xfId="2" applyFont="1" applyFill="1" applyBorder="1" applyAlignment="1">
      <alignment horizontal="center" vertical="center"/>
    </xf>
    <xf numFmtId="0" fontId="5" fillId="0" borderId="24" xfId="3" applyFont="1" applyBorder="1" applyAlignment="1">
      <alignment vertical="center" wrapText="1"/>
    </xf>
    <xf numFmtId="0" fontId="1" fillId="0" borderId="24" xfId="0" applyFont="1" applyBorder="1"/>
    <xf numFmtId="0" fontId="6" fillId="0" borderId="24" xfId="3" applyFont="1" applyBorder="1" applyAlignment="1">
      <alignment vertical="center" wrapText="1"/>
    </xf>
    <xf numFmtId="0" fontId="8" fillId="0" borderId="24" xfId="3" applyFont="1" applyBorder="1" applyAlignment="1">
      <alignment vertical="center" wrapText="1"/>
    </xf>
    <xf numFmtId="0" fontId="4" fillId="0" borderId="10" xfId="4" applyFont="1" applyBorder="1" applyAlignment="1">
      <alignment horizontal="right" vertical="center"/>
    </xf>
    <xf numFmtId="0" fontId="5" fillId="0" borderId="10" xfId="3" applyFont="1" applyBorder="1" applyAlignment="1">
      <alignment vertical="center" wrapText="1"/>
    </xf>
    <xf numFmtId="0" fontId="5" fillId="0" borderId="10" xfId="4" applyFont="1" applyBorder="1" applyAlignment="1">
      <alignment horizontal="center" vertical="center"/>
    </xf>
    <xf numFmtId="41" fontId="5" fillId="0" borderId="10" xfId="2" applyFont="1" applyFill="1" applyBorder="1" applyAlignment="1">
      <alignment horizontal="center" vertical="center"/>
    </xf>
    <xf numFmtId="164" fontId="4" fillId="0" borderId="10" xfId="3" applyNumberFormat="1" applyFont="1" applyBorder="1" applyAlignment="1">
      <alignment vertical="center"/>
    </xf>
    <xf numFmtId="41" fontId="6" fillId="0" borderId="24" xfId="2" applyFont="1" applyFill="1" applyBorder="1" applyAlignment="1">
      <alignment horizontal="center" vertical="center"/>
    </xf>
    <xf numFmtId="0" fontId="0" fillId="0" borderId="24" xfId="0" applyBorder="1"/>
    <xf numFmtId="0" fontId="4" fillId="0" borderId="11" xfId="4" applyFont="1" applyBorder="1" applyAlignment="1">
      <alignment horizontal="right" vertical="center"/>
    </xf>
    <xf numFmtId="0" fontId="5" fillId="0" borderId="11" xfId="3" applyFont="1" applyBorder="1" applyAlignment="1">
      <alignment vertical="center" wrapText="1"/>
    </xf>
    <xf numFmtId="0" fontId="5" fillId="0" borderId="11" xfId="4" applyFont="1" applyBorder="1" applyAlignment="1">
      <alignment horizontal="center" vertical="center"/>
    </xf>
    <xf numFmtId="41" fontId="5" fillId="0" borderId="11" xfId="2" applyFont="1" applyFill="1" applyBorder="1" applyAlignment="1">
      <alignment horizontal="center" vertical="center"/>
    </xf>
    <xf numFmtId="164" fontId="0" fillId="0" borderId="0" xfId="0" applyNumberFormat="1"/>
    <xf numFmtId="0" fontId="0" fillId="6" borderId="24" xfId="0" applyFill="1" applyBorder="1" applyAlignment="1">
      <alignment wrapText="1"/>
    </xf>
    <xf numFmtId="0" fontId="0" fillId="6" borderId="24" xfId="0" applyFill="1" applyBorder="1"/>
    <xf numFmtId="171" fontId="0" fillId="6" borderId="24" xfId="1" applyNumberFormat="1" applyFont="1" applyFill="1" applyBorder="1"/>
    <xf numFmtId="171" fontId="0" fillId="0" borderId="24" xfId="1" applyNumberFormat="1" applyFont="1" applyFill="1" applyBorder="1"/>
    <xf numFmtId="171" fontId="0" fillId="0" borderId="24" xfId="0" applyNumberFormat="1" applyBorder="1"/>
    <xf numFmtId="171" fontId="0" fillId="0" borderId="0" xfId="1" applyNumberFormat="1" applyFont="1"/>
    <xf numFmtId="0" fontId="0" fillId="0" borderId="5" xfId="0" applyBorder="1"/>
    <xf numFmtId="171" fontId="0" fillId="0" borderId="24" xfId="1" applyNumberFormat="1" applyFont="1" applyBorder="1"/>
    <xf numFmtId="3" fontId="0" fillId="0" borderId="5" xfId="0" applyNumberFormat="1" applyBorder="1"/>
    <xf numFmtId="171" fontId="51" fillId="0" borderId="24" xfId="1" applyNumberFormat="1" applyFont="1" applyBorder="1"/>
    <xf numFmtId="0" fontId="0" fillId="3" borderId="25" xfId="0" applyFill="1" applyBorder="1"/>
    <xf numFmtId="0" fontId="0" fillId="3" borderId="26" xfId="0" applyFill="1" applyBorder="1"/>
    <xf numFmtId="171" fontId="0" fillId="3" borderId="24" xfId="1" applyNumberFormat="1" applyFont="1" applyFill="1" applyBorder="1" applyAlignment="1"/>
    <xf numFmtId="0" fontId="0" fillId="3" borderId="24" xfId="0" applyFill="1" applyBorder="1"/>
    <xf numFmtId="0" fontId="2" fillId="3" borderId="12" xfId="0" applyFont="1" applyFill="1" applyBorder="1"/>
    <xf numFmtId="0" fontId="0" fillId="3" borderId="13" xfId="0" applyFill="1" applyBorder="1"/>
    <xf numFmtId="171" fontId="0" fillId="0" borderId="5" xfId="0" applyNumberFormat="1" applyBorder="1"/>
    <xf numFmtId="171" fontId="0" fillId="0" borderId="25" xfId="0" applyNumberFormat="1" applyBorder="1"/>
    <xf numFmtId="0" fontId="2" fillId="3" borderId="24" xfId="0" applyFont="1" applyFill="1" applyBorder="1"/>
    <xf numFmtId="171" fontId="51" fillId="3" borderId="24" xfId="1" applyNumberFormat="1" applyFont="1" applyFill="1" applyBorder="1"/>
    <xf numFmtId="171" fontId="2" fillId="3" borderId="2" xfId="0" applyNumberFormat="1" applyFont="1" applyFill="1" applyBorder="1"/>
    <xf numFmtId="0" fontId="2" fillId="0" borderId="0" xfId="0" applyFont="1" applyAlignment="1">
      <alignment horizontal="center"/>
    </xf>
    <xf numFmtId="171" fontId="2" fillId="0" borderId="0" xfId="1" applyNumberFormat="1" applyFont="1" applyFill="1" applyBorder="1" applyAlignment="1">
      <alignment horizontal="center"/>
    </xf>
    <xf numFmtId="0" fontId="0" fillId="0" borderId="6" xfId="0" applyBorder="1"/>
    <xf numFmtId="171" fontId="0" fillId="0" borderId="7" xfId="1" applyNumberFormat="1" applyFont="1" applyBorder="1" applyAlignment="1"/>
    <xf numFmtId="43" fontId="52" fillId="3" borderId="24" xfId="1" applyFont="1" applyFill="1" applyBorder="1"/>
    <xf numFmtId="43" fontId="0" fillId="3" borderId="24" xfId="1" applyFont="1" applyFill="1" applyBorder="1"/>
    <xf numFmtId="171" fontId="2" fillId="3" borderId="10" xfId="0" applyNumberFormat="1" applyFont="1" applyFill="1" applyBorder="1"/>
    <xf numFmtId="0" fontId="2" fillId="3" borderId="11" xfId="0" applyFont="1" applyFill="1" applyBorder="1"/>
    <xf numFmtId="171" fontId="52" fillId="3" borderId="24" xfId="1" applyNumberFormat="1" applyFont="1" applyFill="1" applyBorder="1"/>
    <xf numFmtId="43" fontId="0" fillId="0" borderId="0" xfId="0" applyNumberFormat="1"/>
    <xf numFmtId="0" fontId="51" fillId="0" borderId="24" xfId="0" applyFont="1" applyBorder="1"/>
    <xf numFmtId="0" fontId="51" fillId="0" borderId="5" xfId="0" applyFont="1" applyBorder="1"/>
    <xf numFmtId="171" fontId="18" fillId="0" borderId="24" xfId="1" applyNumberFormat="1" applyFont="1" applyBorder="1"/>
    <xf numFmtId="43" fontId="52" fillId="3" borderId="24" xfId="1" applyFont="1" applyFill="1" applyBorder="1" applyAlignment="1"/>
    <xf numFmtId="171" fontId="1" fillId="3" borderId="24" xfId="1" applyNumberFormat="1" applyFont="1" applyFill="1" applyBorder="1"/>
    <xf numFmtId="43" fontId="53" fillId="0" borderId="14" xfId="1" applyFont="1" applyBorder="1"/>
    <xf numFmtId="0" fontId="4" fillId="0" borderId="18" xfId="3" applyFont="1" applyBorder="1" applyAlignment="1">
      <alignment horizontal="center" vertical="center"/>
    </xf>
    <xf numFmtId="0" fontId="8" fillId="0" borderId="9" xfId="4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14" fillId="0" borderId="9" xfId="4" applyFont="1" applyBorder="1" applyAlignment="1">
      <alignment vertical="center" wrapText="1"/>
    </xf>
    <xf numFmtId="0" fontId="6" fillId="0" borderId="16" xfId="4" applyFont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6" fillId="0" borderId="2" xfId="4" applyFont="1" applyBorder="1" applyAlignment="1">
      <alignment vertical="center" wrapText="1"/>
    </xf>
    <xf numFmtId="41" fontId="5" fillId="0" borderId="22" xfId="4" applyNumberFormat="1" applyFont="1" applyBorder="1" applyAlignment="1">
      <alignment horizontal="center" vertical="center"/>
    </xf>
    <xf numFmtId="164" fontId="7" fillId="0" borderId="8" xfId="3" applyNumberFormat="1" applyFont="1" applyBorder="1" applyAlignment="1">
      <alignment vertical="center"/>
    </xf>
    <xf numFmtId="164" fontId="7" fillId="0" borderId="22" xfId="3" applyNumberFormat="1" applyFont="1" applyBorder="1" applyAlignment="1">
      <alignment vertical="center"/>
    </xf>
    <xf numFmtId="3" fontId="4" fillId="0" borderId="24" xfId="3" applyNumberFormat="1" applyFont="1" applyBorder="1" applyAlignment="1">
      <alignment vertical="center"/>
    </xf>
    <xf numFmtId="0" fontId="4" fillId="0" borderId="18" xfId="3" applyFont="1" applyBorder="1" applyAlignment="1">
      <alignment vertical="center"/>
    </xf>
    <xf numFmtId="41" fontId="4" fillId="0" borderId="18" xfId="3" applyNumberFormat="1" applyFont="1" applyBorder="1" applyAlignment="1">
      <alignment vertical="center"/>
    </xf>
    <xf numFmtId="165" fontId="4" fillId="0" borderId="18" xfId="3" applyNumberFormat="1" applyFont="1" applyBorder="1" applyAlignment="1">
      <alignment vertical="center"/>
    </xf>
    <xf numFmtId="1" fontId="4" fillId="0" borderId="18" xfId="3" applyNumberFormat="1" applyFont="1" applyBorder="1" applyAlignment="1">
      <alignment horizontal="center" vertical="center"/>
    </xf>
    <xf numFmtId="168" fontId="4" fillId="0" borderId="18" xfId="1" applyNumberFormat="1" applyFont="1" applyBorder="1" applyAlignment="1">
      <alignment horizontal="center" vertical="center"/>
    </xf>
    <xf numFmtId="3" fontId="4" fillId="0" borderId="18" xfId="3" applyNumberFormat="1" applyFont="1" applyBorder="1" applyAlignment="1">
      <alignment vertical="center"/>
    </xf>
    <xf numFmtId="0" fontId="4" fillId="0" borderId="2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41" fontId="4" fillId="0" borderId="9" xfId="3" applyNumberFormat="1" applyFont="1" applyBorder="1" applyAlignment="1">
      <alignment vertical="center"/>
    </xf>
    <xf numFmtId="0" fontId="4" fillId="0" borderId="9" xfId="3" applyFont="1" applyBorder="1" applyAlignment="1">
      <alignment horizontal="center" vertical="center"/>
    </xf>
    <xf numFmtId="165" fontId="4" fillId="0" borderId="9" xfId="3" applyNumberFormat="1" applyFont="1" applyBorder="1" applyAlignment="1">
      <alignment vertical="center"/>
    </xf>
    <xf numFmtId="1" fontId="4" fillId="0" borderId="9" xfId="3" applyNumberFormat="1" applyFont="1" applyBorder="1" applyAlignment="1">
      <alignment horizontal="center" vertical="center"/>
    </xf>
    <xf numFmtId="168" fontId="4" fillId="0" borderId="9" xfId="1" applyNumberFormat="1" applyFont="1" applyBorder="1" applyAlignment="1">
      <alignment horizontal="center" vertical="center"/>
    </xf>
    <xf numFmtId="164" fontId="7" fillId="0" borderId="19" xfId="3" applyNumberFormat="1" applyFont="1" applyBorder="1" applyAlignment="1">
      <alignment vertical="center"/>
    </xf>
    <xf numFmtId="164" fontId="7" fillId="0" borderId="4" xfId="3" applyNumberFormat="1" applyFont="1" applyBorder="1" applyAlignment="1">
      <alignment vertical="center"/>
    </xf>
    <xf numFmtId="166" fontId="5" fillId="0" borderId="19" xfId="3" applyNumberFormat="1" applyFont="1" applyBorder="1" applyAlignment="1">
      <alignment horizontal="center" vertical="center"/>
    </xf>
    <xf numFmtId="164" fontId="4" fillId="0" borderId="16" xfId="3" applyNumberFormat="1" applyFont="1" applyBorder="1" applyAlignment="1">
      <alignment vertical="center"/>
    </xf>
    <xf numFmtId="164" fontId="4" fillId="0" borderId="4" xfId="3" applyNumberFormat="1" applyFont="1" applyBorder="1" applyAlignment="1">
      <alignment vertical="center"/>
    </xf>
    <xf numFmtId="41" fontId="5" fillId="0" borderId="1" xfId="4" applyNumberFormat="1" applyFont="1" applyBorder="1" applyAlignment="1">
      <alignment horizontal="center" vertical="center"/>
    </xf>
    <xf numFmtId="165" fontId="4" fillId="0" borderId="16" xfId="3" applyNumberFormat="1" applyFont="1" applyBorder="1" applyAlignment="1">
      <alignment vertical="center"/>
    </xf>
    <xf numFmtId="165" fontId="4" fillId="0" borderId="4" xfId="3" applyNumberFormat="1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4" fillId="0" borderId="3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3" fontId="7" fillId="0" borderId="7" xfId="3" applyNumberFormat="1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6" fillId="0" borderId="29" xfId="3" applyFont="1" applyBorder="1" applyAlignment="1">
      <alignment vertical="center" wrapText="1"/>
    </xf>
    <xf numFmtId="0" fontId="6" fillId="0" borderId="3" xfId="4" applyFont="1" applyBorder="1" applyAlignment="1">
      <alignment vertical="center" wrapText="1"/>
    </xf>
    <xf numFmtId="0" fontId="6" fillId="0" borderId="3" xfId="4" applyFont="1" applyBorder="1" applyAlignment="1">
      <alignment horizontal="center" vertical="center"/>
    </xf>
    <xf numFmtId="0" fontId="6" fillId="0" borderId="34" xfId="3" applyFont="1" applyBorder="1" applyAlignment="1">
      <alignment vertical="center" wrapText="1"/>
    </xf>
    <xf numFmtId="0" fontId="5" fillId="0" borderId="34" xfId="3" applyFont="1" applyBorder="1" applyAlignment="1">
      <alignment vertical="center" wrapText="1"/>
    </xf>
    <xf numFmtId="0" fontId="6" fillId="0" borderId="0" xfId="4" applyFont="1" applyAlignment="1">
      <alignment vertical="center" wrapText="1"/>
    </xf>
    <xf numFmtId="0" fontId="5" fillId="0" borderId="30" xfId="3" applyFont="1" applyBorder="1" applyAlignment="1">
      <alignment vertical="center" wrapText="1"/>
    </xf>
    <xf numFmtId="0" fontId="6" fillId="0" borderId="31" xfId="4" applyFont="1" applyBorder="1" applyAlignment="1">
      <alignment vertical="center" wrapText="1"/>
    </xf>
    <xf numFmtId="0" fontId="6" fillId="0" borderId="22" xfId="4" applyFont="1" applyBorder="1" applyAlignment="1">
      <alignment vertical="center" wrapText="1"/>
    </xf>
    <xf numFmtId="164" fontId="7" fillId="0" borderId="16" xfId="3" applyNumberFormat="1" applyFont="1" applyBorder="1" applyAlignment="1">
      <alignment vertical="center"/>
    </xf>
    <xf numFmtId="43" fontId="7" fillId="0" borderId="24" xfId="1" applyFont="1" applyFill="1" applyBorder="1" applyAlignment="1">
      <alignment vertical="center"/>
    </xf>
    <xf numFmtId="0" fontId="7" fillId="0" borderId="22" xfId="3" applyFont="1" applyBorder="1" applyAlignment="1">
      <alignment vertical="center"/>
    </xf>
    <xf numFmtId="0" fontId="41" fillId="0" borderId="0" xfId="0" applyFont="1" applyAlignment="1">
      <alignment vertical="top" wrapText="1"/>
    </xf>
    <xf numFmtId="0" fontId="44" fillId="0" borderId="24" xfId="0" applyFont="1" applyBorder="1" applyAlignment="1">
      <alignment horizontal="left" vertical="top" wrapText="1"/>
    </xf>
    <xf numFmtId="169" fontId="46" fillId="0" borderId="24" xfId="0" applyNumberFormat="1" applyFont="1" applyBorder="1" applyAlignment="1">
      <alignment vertical="top" wrapText="1"/>
    </xf>
    <xf numFmtId="0" fontId="48" fillId="0" borderId="24" xfId="0" applyFont="1" applyBorder="1" applyAlignment="1">
      <alignment horizontal="left" vertical="top" wrapText="1"/>
    </xf>
    <xf numFmtId="0" fontId="15" fillId="0" borderId="24" xfId="4" applyFont="1" applyBorder="1" applyAlignment="1">
      <alignment horizontal="left" vertical="center"/>
    </xf>
    <xf numFmtId="0" fontId="15" fillId="0" borderId="24" xfId="4" applyFont="1" applyBorder="1" applyAlignment="1">
      <alignment vertical="center"/>
    </xf>
    <xf numFmtId="164" fontId="7" fillId="0" borderId="5" xfId="3" applyNumberFormat="1" applyFont="1" applyBorder="1" applyAlignment="1">
      <alignment vertical="center"/>
    </xf>
    <xf numFmtId="164" fontId="4" fillId="0" borderId="12" xfId="3" applyNumberFormat="1" applyFont="1" applyBorder="1" applyAlignment="1">
      <alignment vertical="center"/>
    </xf>
    <xf numFmtId="171" fontId="0" fillId="0" borderId="0" xfId="1" applyNumberFormat="1" applyFont="1" applyBorder="1"/>
    <xf numFmtId="0" fontId="7" fillId="0" borderId="18" xfId="3" applyFont="1" applyBorder="1" applyAlignment="1">
      <alignment horizontal="center" vertical="center"/>
    </xf>
    <xf numFmtId="41" fontId="6" fillId="0" borderId="3" xfId="2" applyFont="1" applyFill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3" fontId="4" fillId="0" borderId="9" xfId="3" applyNumberFormat="1" applyFont="1" applyBorder="1" applyAlignment="1">
      <alignment vertical="center"/>
    </xf>
    <xf numFmtId="0" fontId="6" fillId="0" borderId="32" xfId="4" applyFont="1" applyBorder="1" applyAlignment="1">
      <alignment horizontal="center" vertical="center"/>
    </xf>
    <xf numFmtId="41" fontId="5" fillId="0" borderId="9" xfId="2" applyFont="1" applyFill="1" applyBorder="1" applyAlignment="1">
      <alignment horizontal="center" vertical="center"/>
    </xf>
    <xf numFmtId="0" fontId="5" fillId="0" borderId="5" xfId="4" applyFont="1" applyBorder="1" applyAlignment="1">
      <alignment vertical="center" wrapText="1"/>
    </xf>
    <xf numFmtId="0" fontId="5" fillId="0" borderId="6" xfId="4" applyFont="1" applyBorder="1" applyAlignment="1">
      <alignment vertical="center" wrapText="1"/>
    </xf>
    <xf numFmtId="0" fontId="41" fillId="5" borderId="37" xfId="0" applyFont="1" applyFill="1" applyBorder="1" applyAlignment="1">
      <alignment horizontal="left" vertical="top" wrapText="1"/>
    </xf>
    <xf numFmtId="0" fontId="42" fillId="5" borderId="38" xfId="0" applyFont="1" applyFill="1" applyBorder="1" applyAlignment="1">
      <alignment horizontal="left" vertical="top" wrapText="1"/>
    </xf>
    <xf numFmtId="0" fontId="41" fillId="5" borderId="38" xfId="0" applyFont="1" applyFill="1" applyBorder="1" applyAlignment="1">
      <alignment horizontal="left" vertical="top" wrapText="1"/>
    </xf>
    <xf numFmtId="0" fontId="41" fillId="5" borderId="38" xfId="0" applyFont="1" applyFill="1" applyBorder="1" applyAlignment="1">
      <alignment vertical="top" wrapText="1"/>
    </xf>
    <xf numFmtId="0" fontId="41" fillId="5" borderId="39" xfId="0" applyFont="1" applyFill="1" applyBorder="1" applyAlignment="1">
      <alignment horizontal="left" vertical="top" wrapText="1"/>
    </xf>
    <xf numFmtId="169" fontId="43" fillId="0" borderId="40" xfId="0" applyNumberFormat="1" applyFont="1" applyBorder="1" applyAlignment="1">
      <alignment horizontal="right" vertical="top" wrapText="1"/>
    </xf>
    <xf numFmtId="170" fontId="46" fillId="0" borderId="41" xfId="1" applyNumberFormat="1" applyFont="1" applyFill="1" applyBorder="1" applyAlignment="1">
      <alignment horizontal="left" vertical="top" wrapText="1"/>
    </xf>
    <xf numFmtId="0" fontId="54" fillId="0" borderId="0" xfId="0" applyFont="1"/>
    <xf numFmtId="0" fontId="0" fillId="7" borderId="37" xfId="0" applyFill="1" applyBorder="1"/>
    <xf numFmtId="0" fontId="0" fillId="7" borderId="42" xfId="0" applyFill="1" applyBorder="1"/>
    <xf numFmtId="0" fontId="0" fillId="7" borderId="38" xfId="0" applyFill="1" applyBorder="1"/>
    <xf numFmtId="0" fontId="0" fillId="7" borderId="39" xfId="0" applyFill="1" applyBorder="1"/>
    <xf numFmtId="0" fontId="0" fillId="0" borderId="40" xfId="0" applyBorder="1"/>
    <xf numFmtId="0" fontId="0" fillId="0" borderId="7" xfId="0" applyBorder="1"/>
    <xf numFmtId="0" fontId="0" fillId="0" borderId="41" xfId="0" applyBorder="1"/>
    <xf numFmtId="3" fontId="0" fillId="0" borderId="24" xfId="0" applyNumberFormat="1" applyBorder="1"/>
    <xf numFmtId="0" fontId="0" fillId="0" borderId="43" xfId="0" applyBorder="1"/>
    <xf numFmtId="0" fontId="0" fillId="0" borderId="27" xfId="0" applyBorder="1"/>
    <xf numFmtId="0" fontId="0" fillId="0" borderId="10" xfId="0" applyBorder="1"/>
    <xf numFmtId="3" fontId="0" fillId="0" borderId="10" xfId="0" applyNumberFormat="1" applyBorder="1"/>
    <xf numFmtId="0" fontId="0" fillId="0" borderId="44" xfId="0" applyBorder="1"/>
    <xf numFmtId="0" fontId="0" fillId="7" borderId="38" xfId="0" applyFill="1" applyBorder="1" applyAlignment="1">
      <alignment horizontal="right"/>
    </xf>
    <xf numFmtId="0" fontId="0" fillId="0" borderId="0" xfId="0" applyAlignment="1">
      <alignment horizontal="left" vertical="top"/>
    </xf>
    <xf numFmtId="0" fontId="0" fillId="0" borderId="24" xfId="0" applyBorder="1" applyAlignment="1">
      <alignment horizontal="right"/>
    </xf>
    <xf numFmtId="1" fontId="0" fillId="0" borderId="24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0" fontId="2" fillId="0" borderId="24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51" fillId="0" borderId="0" xfId="0" applyFont="1"/>
    <xf numFmtId="0" fontId="0" fillId="0" borderId="11" xfId="0" applyBorder="1"/>
    <xf numFmtId="0" fontId="0" fillId="0" borderId="12" xfId="0" applyBorder="1"/>
    <xf numFmtId="0" fontId="59" fillId="0" borderId="0" xfId="0" applyFont="1"/>
    <xf numFmtId="0" fontId="60" fillId="8" borderId="24" xfId="0" applyFont="1" applyFill="1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0" borderId="0" xfId="0" applyAlignment="1">
      <alignment horizontal="center" vertical="center"/>
    </xf>
    <xf numFmtId="0" fontId="61" fillId="0" borderId="24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left" vertical="top" wrapText="1"/>
    </xf>
    <xf numFmtId="0" fontId="61" fillId="0" borderId="24" xfId="0" applyFont="1" applyBorder="1" applyAlignment="1">
      <alignment horizontal="center" vertical="center" wrapText="1" shrinkToFit="1"/>
    </xf>
    <xf numFmtId="0" fontId="0" fillId="0" borderId="24" xfId="0" applyBorder="1" applyAlignment="1">
      <alignment horizontal="left" vertical="top"/>
    </xf>
    <xf numFmtId="0" fontId="5" fillId="0" borderId="26" xfId="4" applyFont="1" applyBorder="1" applyAlignment="1">
      <alignment vertical="center" wrapText="1"/>
    </xf>
    <xf numFmtId="164" fontId="4" fillId="0" borderId="0" xfId="3" applyNumberFormat="1" applyFont="1" applyAlignment="1">
      <alignment vertical="center"/>
    </xf>
    <xf numFmtId="0" fontId="5" fillId="0" borderId="18" xfId="4" applyFont="1" applyBorder="1" applyAlignment="1">
      <alignment horizontal="right" vertical="center" wrapText="1"/>
    </xf>
    <xf numFmtId="169" fontId="43" fillId="0" borderId="43" xfId="0" applyNumberFormat="1" applyFont="1" applyBorder="1" applyAlignment="1">
      <alignment horizontal="right" vertical="top" wrapText="1"/>
    </xf>
    <xf numFmtId="0" fontId="41" fillId="0" borderId="10" xfId="0" applyFont="1" applyBorder="1" applyAlignment="1">
      <alignment horizontal="left" vertical="top" wrapText="1"/>
    </xf>
    <xf numFmtId="0" fontId="45" fillId="0" borderId="10" xfId="0" applyFont="1" applyBorder="1" applyAlignment="1">
      <alignment horizontal="left" vertical="top" wrapText="1"/>
    </xf>
    <xf numFmtId="169" fontId="47" fillId="0" borderId="10" xfId="0" applyNumberFormat="1" applyFont="1" applyBorder="1" applyAlignment="1">
      <alignment vertical="top" wrapText="1"/>
    </xf>
    <xf numFmtId="0" fontId="47" fillId="0" borderId="10" xfId="0" applyFont="1" applyBorder="1" applyAlignment="1">
      <alignment horizontal="right" vertical="center" wrapText="1"/>
    </xf>
    <xf numFmtId="170" fontId="46" fillId="0" borderId="44" xfId="1" applyNumberFormat="1" applyFont="1" applyFill="1" applyBorder="1" applyAlignment="1">
      <alignment horizontal="left" vertical="top" wrapText="1"/>
    </xf>
    <xf numFmtId="169" fontId="43" fillId="0" borderId="24" xfId="0" applyNumberFormat="1" applyFont="1" applyBorder="1" applyAlignment="1">
      <alignment horizontal="right" vertical="top" wrapText="1"/>
    </xf>
    <xf numFmtId="0" fontId="2" fillId="0" borderId="24" xfId="0" applyFont="1" applyBorder="1" applyAlignment="1">
      <alignment horizontal="left" vertical="top" wrapText="1"/>
    </xf>
    <xf numFmtId="170" fontId="46" fillId="0" borderId="10" xfId="1" applyNumberFormat="1" applyFont="1" applyFill="1" applyBorder="1" applyAlignment="1">
      <alignment horizontal="left" vertical="top" wrapText="1"/>
    </xf>
    <xf numFmtId="170" fontId="50" fillId="0" borderId="4" xfId="0" applyNumberFormat="1" applyFont="1" applyBorder="1" applyAlignment="1">
      <alignment horizontal="left" vertical="top" wrapText="1"/>
    </xf>
    <xf numFmtId="0" fontId="5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29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0" fontId="7" fillId="0" borderId="35" xfId="4" applyFont="1" applyBorder="1" applyAlignment="1">
      <alignment horizontal="right" vertical="center"/>
    </xf>
    <xf numFmtId="0" fontId="7" fillId="0" borderId="13" xfId="4" applyFont="1" applyBorder="1" applyAlignment="1">
      <alignment horizontal="right" vertical="center"/>
    </xf>
    <xf numFmtId="0" fontId="7" fillId="0" borderId="28" xfId="4" applyFont="1" applyBorder="1" applyAlignment="1">
      <alignment horizontal="right" vertical="center"/>
    </xf>
    <xf numFmtId="0" fontId="57" fillId="2" borderId="1" xfId="3" applyFont="1" applyFill="1" applyBorder="1" applyAlignment="1">
      <alignment horizontal="center" vertical="center" wrapText="1"/>
    </xf>
    <xf numFmtId="0" fontId="57" fillId="2" borderId="2" xfId="3" applyFont="1" applyFill="1" applyBorder="1" applyAlignment="1">
      <alignment horizontal="center" vertical="center" wrapText="1"/>
    </xf>
    <xf numFmtId="0" fontId="57" fillId="2" borderId="4" xfId="3" applyFont="1" applyFill="1" applyBorder="1" applyAlignment="1">
      <alignment horizontal="center" vertical="center" wrapText="1"/>
    </xf>
    <xf numFmtId="0" fontId="6" fillId="0" borderId="34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7" fillId="0" borderId="10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7" fillId="0" borderId="10" xfId="4" applyFont="1" applyBorder="1" applyAlignment="1">
      <alignment horizontal="right" vertical="center"/>
    </xf>
    <xf numFmtId="0" fontId="7" fillId="0" borderId="11" xfId="4" applyFont="1" applyBorder="1" applyAlignment="1">
      <alignment horizontal="right" vertical="center"/>
    </xf>
    <xf numFmtId="0" fontId="6" fillId="0" borderId="10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15" fillId="0" borderId="5" xfId="4" applyFont="1" applyBorder="1" applyAlignment="1">
      <alignment horizontal="left" vertical="center"/>
    </xf>
    <xf numFmtId="0" fontId="15" fillId="0" borderId="6" xfId="4" applyFont="1" applyBorder="1" applyAlignment="1">
      <alignment horizontal="left" vertical="center"/>
    </xf>
    <xf numFmtId="0" fontId="15" fillId="0" borderId="7" xfId="4" applyFont="1" applyBorder="1" applyAlignment="1">
      <alignment horizontal="left" vertical="center"/>
    </xf>
    <xf numFmtId="0" fontId="4" fillId="0" borderId="24" xfId="3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4" fillId="0" borderId="8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168" fontId="6" fillId="0" borderId="24" xfId="1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28" xfId="0" applyFont="1" applyBorder="1" applyAlignment="1">
      <alignment horizontal="left"/>
    </xf>
    <xf numFmtId="0" fontId="21" fillId="0" borderId="24" xfId="4" applyFont="1" applyBorder="1" applyAlignment="1">
      <alignment horizontal="left" vertical="center"/>
    </xf>
    <xf numFmtId="164" fontId="4" fillId="0" borderId="24" xfId="3" applyNumberFormat="1" applyFont="1" applyBorder="1" applyAlignment="1">
      <alignment horizontal="center" vertical="center"/>
    </xf>
    <xf numFmtId="0" fontId="21" fillId="0" borderId="8" xfId="4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1" fillId="0" borderId="18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15" xfId="4" applyFont="1" applyBorder="1" applyAlignment="1">
      <alignment horizontal="center" vertical="center" wrapText="1"/>
    </xf>
    <xf numFmtId="168" fontId="28" fillId="0" borderId="24" xfId="1" applyNumberFormat="1" applyFont="1" applyBorder="1" applyAlignment="1">
      <alignment horizontal="center" vertical="center"/>
    </xf>
    <xf numFmtId="0" fontId="30" fillId="0" borderId="13" xfId="4" applyFont="1" applyBorder="1" applyAlignment="1">
      <alignment horizontal="left" vertical="center" wrapText="1"/>
    </xf>
    <xf numFmtId="0" fontId="30" fillId="0" borderId="28" xfId="4" applyFont="1" applyBorder="1" applyAlignment="1">
      <alignment horizontal="left" vertical="center" wrapText="1"/>
    </xf>
    <xf numFmtId="0" fontId="7" fillId="0" borderId="8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35" fillId="0" borderId="8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5" fillId="0" borderId="18" xfId="0" applyFont="1" applyBorder="1" applyAlignment="1">
      <alignment horizontal="left"/>
    </xf>
    <xf numFmtId="0" fontId="35" fillId="0" borderId="5" xfId="0" applyFont="1" applyBorder="1"/>
    <xf numFmtId="0" fontId="35" fillId="0" borderId="6" xfId="0" applyFont="1" applyBorder="1"/>
    <xf numFmtId="168" fontId="6" fillId="0" borderId="8" xfId="1" applyNumberFormat="1" applyFont="1" applyBorder="1" applyAlignment="1">
      <alignment horizontal="center" vertical="center" wrapText="1"/>
    </xf>
    <xf numFmtId="168" fontId="6" fillId="0" borderId="0" xfId="1" applyNumberFormat="1" applyFont="1" applyBorder="1" applyAlignment="1">
      <alignment horizontal="center" vertical="center" wrapText="1"/>
    </xf>
    <xf numFmtId="0" fontId="28" fillId="0" borderId="8" xfId="4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28" fillId="0" borderId="18" xfId="4" applyFont="1" applyBorder="1" applyAlignment="1">
      <alignment horizontal="left" vertical="center"/>
    </xf>
    <xf numFmtId="164" fontId="4" fillId="0" borderId="8" xfId="3" applyNumberFormat="1" applyFont="1" applyBorder="1" applyAlignment="1">
      <alignment horizontal="center" vertical="center"/>
    </xf>
    <xf numFmtId="164" fontId="4" fillId="0" borderId="18" xfId="3" applyNumberFormat="1" applyFont="1" applyBorder="1" applyAlignment="1">
      <alignment horizontal="center" vertical="center"/>
    </xf>
    <xf numFmtId="168" fontId="39" fillId="0" borderId="24" xfId="1" applyNumberFormat="1" applyFont="1" applyBorder="1" applyAlignment="1">
      <alignment horizontal="center" vertical="center" wrapText="1"/>
    </xf>
    <xf numFmtId="0" fontId="40" fillId="0" borderId="8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40" fillId="0" borderId="18" xfId="4" applyFont="1" applyBorder="1" applyAlignment="1">
      <alignment horizontal="left" vertical="center"/>
    </xf>
    <xf numFmtId="0" fontId="6" fillId="0" borderId="0" xfId="4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4" fillId="0" borderId="0" xfId="3" applyNumberFormat="1" applyFont="1" applyAlignment="1">
      <alignment horizontal="center" vertical="center"/>
    </xf>
    <xf numFmtId="0" fontId="41" fillId="0" borderId="0" xfId="0" applyFont="1" applyAlignment="1">
      <alignment horizontal="center" vertical="top" wrapText="1"/>
    </xf>
    <xf numFmtId="0" fontId="44" fillId="0" borderId="1" xfId="0" applyFont="1" applyBorder="1" applyAlignment="1">
      <alignment horizontal="left" vertical="top" wrapText="1"/>
    </xf>
    <xf numFmtId="0" fontId="44" fillId="0" borderId="2" xfId="0" applyFont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24" xfId="4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55" fillId="0" borderId="0" xfId="0" applyFont="1" applyAlignment="1">
      <alignment horizontal="center"/>
    </xf>
    <xf numFmtId="171" fontId="0" fillId="6" borderId="5" xfId="1" applyNumberFormat="1" applyFont="1" applyFill="1" applyBorder="1" applyAlignment="1">
      <alignment horizontal="center"/>
    </xf>
    <xf numFmtId="171" fontId="0" fillId="6" borderId="7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1" fontId="0" fillId="0" borderId="0" xfId="1" applyNumberFormat="1" applyFont="1" applyBorder="1" applyAlignment="1">
      <alignment horizontal="center"/>
    </xf>
    <xf numFmtId="43" fontId="2" fillId="3" borderId="24" xfId="1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13" xfId="0" applyBorder="1" applyAlignment="1">
      <alignment horizontal="center"/>
    </xf>
  </cellXfs>
  <cellStyles count="7">
    <cellStyle name="Comma" xfId="1" builtinId="3"/>
    <cellStyle name="Comma [0]" xfId="2" builtinId="6"/>
    <cellStyle name="Normal" xfId="0" builtinId="0"/>
    <cellStyle name="Normal 12 2" xfId="3" xr:uid="{00000000-0005-0000-0000-000003000000}"/>
    <cellStyle name="Normal 19" xfId="6" xr:uid="{00000000-0005-0000-0000-000004000000}"/>
    <cellStyle name="Normal 2 2 3" xfId="4" xr:uid="{00000000-0005-0000-0000-000005000000}"/>
    <cellStyle name="Normal_Pindoria Holdings Jazi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view="pageBreakPreview" topLeftCell="A27" zoomScaleNormal="100" zoomScaleSheetLayoutView="100" workbookViewId="0">
      <selection activeCell="C26" sqref="C26"/>
    </sheetView>
  </sheetViews>
  <sheetFormatPr defaultRowHeight="14.4"/>
  <cols>
    <col min="1" max="1" width="37.109375" customWidth="1"/>
    <col min="2" max="2" width="21.44140625" customWidth="1"/>
    <col min="3" max="3" width="24.5546875" customWidth="1"/>
    <col min="4" max="4" width="27.109375" customWidth="1"/>
    <col min="5" max="5" width="14.21875" customWidth="1"/>
  </cols>
  <sheetData>
    <row r="2" spans="1:16" ht="18">
      <c r="A2" s="374" t="s">
        <v>756</v>
      </c>
      <c r="B2" s="374"/>
      <c r="C2" s="374"/>
      <c r="D2" s="374"/>
      <c r="E2" s="374"/>
      <c r="P2" t="s">
        <v>757</v>
      </c>
    </row>
    <row r="4" spans="1:16">
      <c r="A4" t="s">
        <v>758</v>
      </c>
    </row>
    <row r="5" spans="1:16" ht="15" thickBot="1"/>
    <row r="6" spans="1:16">
      <c r="A6" s="329" t="s">
        <v>759</v>
      </c>
      <c r="B6" s="330" t="s">
        <v>727</v>
      </c>
      <c r="C6" s="331" t="s">
        <v>760</v>
      </c>
      <c r="D6" s="331" t="s">
        <v>761</v>
      </c>
      <c r="E6" s="332" t="s">
        <v>762</v>
      </c>
    </row>
    <row r="7" spans="1:16">
      <c r="A7" s="333"/>
      <c r="B7" s="334"/>
      <c r="C7" s="212"/>
      <c r="D7" s="212"/>
      <c r="E7" s="335"/>
    </row>
    <row r="8" spans="1:16">
      <c r="A8" s="333" t="s">
        <v>763</v>
      </c>
      <c r="B8" s="334" t="s">
        <v>157</v>
      </c>
      <c r="C8" s="212">
        <v>12</v>
      </c>
      <c r="D8" s="336"/>
      <c r="E8" s="335"/>
    </row>
    <row r="9" spans="1:16">
      <c r="A9" s="333" t="s">
        <v>764</v>
      </c>
      <c r="B9" s="334" t="s">
        <v>157</v>
      </c>
      <c r="C9" s="212">
        <v>1</v>
      </c>
      <c r="D9" s="336"/>
      <c r="E9" s="335"/>
    </row>
    <row r="10" spans="1:16">
      <c r="A10" s="333" t="s">
        <v>765</v>
      </c>
      <c r="B10" s="334" t="s">
        <v>157</v>
      </c>
      <c r="C10" s="212">
        <v>2</v>
      </c>
      <c r="D10" s="336"/>
      <c r="E10" s="335"/>
    </row>
    <row r="11" spans="1:16" ht="15" thickBot="1">
      <c r="A11" s="337" t="s">
        <v>766</v>
      </c>
      <c r="B11" s="338" t="s">
        <v>157</v>
      </c>
      <c r="C11" s="339">
        <v>1</v>
      </c>
      <c r="D11" s="340"/>
      <c r="E11" s="341"/>
    </row>
    <row r="12" spans="1:16" ht="34.200000000000003" customHeight="1">
      <c r="A12" s="329" t="s">
        <v>767</v>
      </c>
      <c r="B12" s="330"/>
      <c r="C12" s="342" t="s">
        <v>768</v>
      </c>
      <c r="D12" s="342"/>
      <c r="E12" s="342"/>
      <c r="G12" s="343"/>
      <c r="H12" s="343"/>
      <c r="I12" s="343"/>
      <c r="J12" s="343"/>
      <c r="K12" s="343"/>
    </row>
    <row r="13" spans="1:16" ht="17.399999999999999" customHeight="1">
      <c r="A13" s="333" t="s">
        <v>769</v>
      </c>
      <c r="B13" s="334" t="s">
        <v>157</v>
      </c>
      <c r="C13" s="344">
        <v>1</v>
      </c>
      <c r="D13" s="345"/>
      <c r="E13" s="346"/>
    </row>
    <row r="14" spans="1:16" ht="13.2" customHeight="1">
      <c r="A14" s="333" t="s">
        <v>770</v>
      </c>
      <c r="B14" s="334" t="s">
        <v>157</v>
      </c>
      <c r="C14" s="344">
        <v>1</v>
      </c>
      <c r="D14" s="345"/>
      <c r="E14" s="346"/>
    </row>
    <row r="15" spans="1:16" ht="13.2" customHeight="1">
      <c r="A15" s="333" t="s">
        <v>771</v>
      </c>
      <c r="B15" s="334" t="s">
        <v>157</v>
      </c>
      <c r="C15" s="344">
        <v>2</v>
      </c>
      <c r="D15" s="345"/>
      <c r="E15" s="346"/>
    </row>
    <row r="16" spans="1:16" ht="13.2" customHeight="1">
      <c r="A16" s="333" t="s">
        <v>772</v>
      </c>
      <c r="B16" s="334" t="s">
        <v>157</v>
      </c>
      <c r="C16" s="345">
        <v>2</v>
      </c>
      <c r="D16" s="345"/>
      <c r="E16" s="346"/>
    </row>
    <row r="17" spans="1:16" ht="16.2" customHeight="1">
      <c r="A17" s="333" t="s">
        <v>773</v>
      </c>
      <c r="B17" s="334" t="s">
        <v>157</v>
      </c>
      <c r="C17" s="345">
        <v>4</v>
      </c>
      <c r="D17" s="345"/>
      <c r="E17" s="346"/>
    </row>
    <row r="18" spans="1:16" ht="16.8" customHeight="1">
      <c r="A18" s="333" t="s">
        <v>774</v>
      </c>
      <c r="B18" s="334" t="s">
        <v>157</v>
      </c>
      <c r="C18" s="345">
        <v>2</v>
      </c>
      <c r="D18" s="345"/>
      <c r="E18" s="346"/>
    </row>
    <row r="19" spans="1:16">
      <c r="A19" s="333" t="s">
        <v>775</v>
      </c>
      <c r="B19" s="334" t="s">
        <v>157</v>
      </c>
      <c r="C19" s="345">
        <v>2</v>
      </c>
      <c r="D19" s="345"/>
      <c r="E19" s="346"/>
    </row>
    <row r="20" spans="1:16">
      <c r="A20" s="333" t="s">
        <v>776</v>
      </c>
      <c r="B20" s="334" t="s">
        <v>157</v>
      </c>
      <c r="C20" s="345">
        <v>2</v>
      </c>
      <c r="D20" s="345"/>
      <c r="E20" s="346"/>
    </row>
    <row r="21" spans="1:16">
      <c r="A21" s="333" t="s">
        <v>777</v>
      </c>
      <c r="B21" s="334" t="s">
        <v>157</v>
      </c>
      <c r="C21" s="345">
        <v>2</v>
      </c>
      <c r="D21" s="345"/>
      <c r="E21" s="346"/>
    </row>
    <row r="22" spans="1:16">
      <c r="A22" s="333" t="s">
        <v>778</v>
      </c>
      <c r="B22" s="334" t="s">
        <v>157</v>
      </c>
      <c r="C22" s="345">
        <v>2</v>
      </c>
      <c r="D22" s="345"/>
      <c r="E22" s="346"/>
    </row>
    <row r="23" spans="1:16">
      <c r="A23" s="333" t="s">
        <v>779</v>
      </c>
      <c r="B23" s="334" t="s">
        <v>157</v>
      </c>
      <c r="C23" s="345">
        <v>2</v>
      </c>
      <c r="D23" s="345"/>
      <c r="E23" s="346"/>
    </row>
    <row r="24" spans="1:16">
      <c r="A24" s="333" t="s">
        <v>780</v>
      </c>
      <c r="B24" s="334" t="s">
        <v>157</v>
      </c>
      <c r="C24" s="345">
        <v>2</v>
      </c>
      <c r="D24" s="345"/>
      <c r="E24" s="346"/>
    </row>
    <row r="25" spans="1:16">
      <c r="A25" s="333" t="s">
        <v>781</v>
      </c>
      <c r="B25" s="334" t="s">
        <v>157</v>
      </c>
      <c r="C25" s="345">
        <v>2</v>
      </c>
      <c r="D25" s="345"/>
      <c r="E25" s="346"/>
    </row>
    <row r="26" spans="1:16">
      <c r="A26" s="333" t="s">
        <v>782</v>
      </c>
      <c r="B26" s="334" t="s">
        <v>157</v>
      </c>
      <c r="C26" s="345">
        <v>2</v>
      </c>
      <c r="D26" s="345"/>
      <c r="E26" s="346"/>
    </row>
    <row r="27" spans="1:16">
      <c r="A27" s="333" t="s">
        <v>783</v>
      </c>
      <c r="B27" s="334" t="s">
        <v>157</v>
      </c>
      <c r="C27" s="345">
        <v>2</v>
      </c>
      <c r="D27" s="345"/>
      <c r="E27" s="346"/>
    </row>
    <row r="28" spans="1:16">
      <c r="A28" s="333" t="s">
        <v>784</v>
      </c>
      <c r="B28" s="334" t="s">
        <v>157</v>
      </c>
      <c r="C28" s="344">
        <v>483.73</v>
      </c>
      <c r="D28" s="344"/>
      <c r="E28" s="344"/>
    </row>
    <row r="29" spans="1:16">
      <c r="A29" s="333" t="s">
        <v>785</v>
      </c>
      <c r="B29" s="334" t="s">
        <v>157</v>
      </c>
      <c r="C29" s="344">
        <f>SUM(C13:C27)</f>
        <v>30</v>
      </c>
      <c r="D29" s="344"/>
      <c r="E29" s="344"/>
    </row>
    <row r="30" spans="1:16" ht="15.6">
      <c r="A30" s="347" t="s">
        <v>786</v>
      </c>
      <c r="B30" s="348" t="s">
        <v>787</v>
      </c>
      <c r="C30" s="348">
        <v>30</v>
      </c>
      <c r="D30" s="348"/>
      <c r="E30" s="348"/>
      <c r="G30" s="349"/>
      <c r="H30" s="349"/>
      <c r="I30" s="349"/>
      <c r="J30" s="349"/>
      <c r="K30" s="349"/>
      <c r="L30" s="349"/>
      <c r="P30" s="349"/>
    </row>
    <row r="31" spans="1:16" ht="15.6">
      <c r="A31" s="212" t="s">
        <v>788</v>
      </c>
      <c r="B31" s="350" t="s">
        <v>789</v>
      </c>
      <c r="C31" s="351">
        <v>5</v>
      </c>
      <c r="D31" s="212"/>
      <c r="E31" s="336"/>
      <c r="F31" s="349"/>
      <c r="G31" s="349"/>
      <c r="H31" s="349"/>
      <c r="I31" s="349"/>
      <c r="J31" s="349"/>
      <c r="K31" s="349"/>
      <c r="L31" s="349"/>
      <c r="M31" s="349"/>
      <c r="P31" s="349"/>
    </row>
    <row r="32" spans="1:16" ht="15.6">
      <c r="A32" s="212" t="s">
        <v>790</v>
      </c>
      <c r="B32" s="212" t="s">
        <v>791</v>
      </c>
      <c r="C32" s="224">
        <v>10</v>
      </c>
      <c r="D32" s="212"/>
      <c r="E32" s="336"/>
      <c r="F32" s="349"/>
      <c r="G32" s="349"/>
      <c r="H32" s="349"/>
      <c r="I32" s="349"/>
      <c r="J32" s="349"/>
      <c r="K32" s="349"/>
      <c r="L32" s="349"/>
      <c r="M32" s="349"/>
      <c r="P32" s="349"/>
    </row>
    <row r="33" spans="1:16" ht="15.6">
      <c r="A33" s="212" t="s">
        <v>792</v>
      </c>
      <c r="B33" s="212" t="s">
        <v>793</v>
      </c>
      <c r="C33" s="224">
        <v>50</v>
      </c>
      <c r="D33" s="212"/>
      <c r="E33" s="336"/>
      <c r="F33" s="349"/>
      <c r="G33" s="349"/>
      <c r="H33" s="349"/>
      <c r="I33" s="349"/>
      <c r="J33" s="349"/>
      <c r="K33" s="349"/>
      <c r="L33" s="349"/>
      <c r="M33" s="349"/>
      <c r="P33" s="349"/>
    </row>
    <row r="34" spans="1:16" ht="15.6">
      <c r="A34" s="212" t="s">
        <v>794</v>
      </c>
      <c r="B34" s="212" t="s">
        <v>148</v>
      </c>
      <c r="C34" s="224">
        <v>347</v>
      </c>
      <c r="D34" s="212"/>
      <c r="E34" s="336"/>
      <c r="F34" s="349"/>
      <c r="G34" s="349"/>
      <c r="H34" s="349"/>
      <c r="I34" s="349"/>
      <c r="J34" s="349"/>
      <c r="K34" s="349"/>
      <c r="L34" s="349"/>
      <c r="M34" s="349"/>
      <c r="P34" s="352"/>
    </row>
    <row r="35" spans="1:16" ht="15.6">
      <c r="A35" s="212" t="s">
        <v>795</v>
      </c>
      <c r="B35" s="212" t="s">
        <v>217</v>
      </c>
      <c r="C35" s="224">
        <v>347</v>
      </c>
      <c r="D35" s="212"/>
      <c r="E35" s="336"/>
      <c r="F35" s="349"/>
      <c r="M35" s="349"/>
    </row>
    <row r="36" spans="1:16">
      <c r="A36" s="333" t="s">
        <v>763</v>
      </c>
      <c r="B36" s="334" t="s">
        <v>157</v>
      </c>
      <c r="C36" s="224">
        <v>12</v>
      </c>
      <c r="D36" s="212"/>
      <c r="E36" s="212"/>
    </row>
    <row r="37" spans="1:16">
      <c r="A37" s="212" t="s">
        <v>764</v>
      </c>
      <c r="B37" s="212" t="s">
        <v>157</v>
      </c>
      <c r="C37" s="212">
        <v>1</v>
      </c>
      <c r="D37" s="212"/>
      <c r="E37" s="212"/>
    </row>
    <row r="38" spans="1:16">
      <c r="A38" s="212"/>
      <c r="B38" s="212"/>
      <c r="C38" s="212"/>
      <c r="D38" s="212"/>
      <c r="E38" s="212"/>
    </row>
    <row r="39" spans="1:16">
      <c r="A39" s="212" t="s">
        <v>765</v>
      </c>
      <c r="B39" s="212" t="s">
        <v>157</v>
      </c>
      <c r="C39" s="212">
        <v>2</v>
      </c>
      <c r="D39" s="212"/>
      <c r="E39" s="212"/>
    </row>
    <row r="40" spans="1:16">
      <c r="A40" s="212" t="s">
        <v>766</v>
      </c>
      <c r="B40" s="212" t="s">
        <v>157</v>
      </c>
      <c r="C40" s="212">
        <v>1</v>
      </c>
      <c r="D40" s="212"/>
      <c r="E40" s="212"/>
    </row>
    <row r="41" spans="1:16">
      <c r="A41" s="212" t="s">
        <v>796</v>
      </c>
      <c r="B41" s="212" t="s">
        <v>157</v>
      </c>
      <c r="C41" s="212"/>
      <c r="D41" s="212"/>
      <c r="E41" s="212"/>
    </row>
    <row r="42" spans="1:16">
      <c r="A42" s="212" t="s">
        <v>797</v>
      </c>
      <c r="B42" s="212" t="s">
        <v>148</v>
      </c>
      <c r="C42" s="212">
        <v>498</v>
      </c>
      <c r="D42" s="212"/>
      <c r="E42" s="212"/>
    </row>
    <row r="44" spans="1:16">
      <c r="A44" t="s">
        <v>798</v>
      </c>
    </row>
  </sheetData>
  <mergeCells count="1">
    <mergeCell ref="A2:E2"/>
  </mergeCells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F23"/>
  <sheetViews>
    <sheetView tabSelected="1" view="pageBreakPreview" topLeftCell="C1" zoomScale="60" zoomScaleNormal="100" workbookViewId="0">
      <selection activeCell="D4" sqref="D4"/>
    </sheetView>
  </sheetViews>
  <sheetFormatPr defaultRowHeight="14.4"/>
  <cols>
    <col min="4" max="4" width="97.33203125" bestFit="1" customWidth="1"/>
  </cols>
  <sheetData>
    <row r="1" spans="3:6">
      <c r="D1" s="239" t="s">
        <v>799</v>
      </c>
    </row>
    <row r="3" spans="3:6">
      <c r="C3" s="375" t="s">
        <v>800</v>
      </c>
      <c r="D3" s="375"/>
      <c r="E3" s="375"/>
      <c r="F3" s="375"/>
    </row>
    <row r="4" spans="3:6">
      <c r="C4" t="s">
        <v>801</v>
      </c>
    </row>
    <row r="6" spans="3:6" ht="15.6">
      <c r="C6" s="353" t="s">
        <v>802</v>
      </c>
      <c r="D6" s="353" t="s">
        <v>803</v>
      </c>
      <c r="E6" s="353" t="s">
        <v>727</v>
      </c>
      <c r="F6" s="353" t="s">
        <v>804</v>
      </c>
    </row>
    <row r="7" spans="3:6">
      <c r="C7" s="354">
        <v>1</v>
      </c>
      <c r="D7" s="212" t="s">
        <v>805</v>
      </c>
      <c r="E7" s="212" t="s">
        <v>806</v>
      </c>
      <c r="F7" s="212">
        <v>1</v>
      </c>
    </row>
    <row r="8" spans="3:6" ht="32.4" customHeight="1">
      <c r="C8" s="354">
        <v>2</v>
      </c>
      <c r="D8" s="212" t="s">
        <v>807</v>
      </c>
      <c r="E8" s="212" t="s">
        <v>806</v>
      </c>
      <c r="F8" s="212">
        <v>1</v>
      </c>
    </row>
    <row r="9" spans="3:6" ht="28.2" customHeight="1">
      <c r="C9" s="354">
        <v>3</v>
      </c>
      <c r="D9" s="355" t="s">
        <v>808</v>
      </c>
      <c r="E9" s="212" t="s">
        <v>806</v>
      </c>
      <c r="F9" s="212">
        <v>1</v>
      </c>
    </row>
    <row r="10" spans="3:6" ht="33" customHeight="1">
      <c r="C10" s="354">
        <v>4</v>
      </c>
      <c r="D10" s="212" t="s">
        <v>809</v>
      </c>
      <c r="E10" s="212" t="s">
        <v>810</v>
      </c>
      <c r="F10" s="212">
        <v>65</v>
      </c>
    </row>
    <row r="11" spans="3:6" ht="12" customHeight="1">
      <c r="C11" s="354">
        <v>5</v>
      </c>
      <c r="D11" s="212" t="s">
        <v>811</v>
      </c>
      <c r="E11" s="212" t="s">
        <v>810</v>
      </c>
      <c r="F11" s="212">
        <v>65</v>
      </c>
    </row>
    <row r="12" spans="3:6" ht="18.600000000000001" customHeight="1">
      <c r="C12" s="354">
        <v>6</v>
      </c>
      <c r="D12" s="212" t="s">
        <v>812</v>
      </c>
      <c r="E12" s="212" t="s">
        <v>810</v>
      </c>
      <c r="F12" s="212">
        <v>65</v>
      </c>
    </row>
    <row r="13" spans="3:6" ht="24" customHeight="1">
      <c r="C13" s="354">
        <v>7</v>
      </c>
      <c r="D13" s="212" t="s">
        <v>813</v>
      </c>
      <c r="E13" s="212" t="s">
        <v>806</v>
      </c>
      <c r="F13" s="212">
        <v>1</v>
      </c>
    </row>
    <row r="14" spans="3:6">
      <c r="C14" s="354">
        <v>8</v>
      </c>
      <c r="D14" s="212" t="s">
        <v>814</v>
      </c>
      <c r="E14" s="212" t="s">
        <v>806</v>
      </c>
      <c r="F14" s="212">
        <v>1</v>
      </c>
    </row>
    <row r="15" spans="3:6">
      <c r="C15" s="354">
        <v>9</v>
      </c>
      <c r="D15" s="212" t="s">
        <v>815</v>
      </c>
      <c r="E15" s="212" t="s">
        <v>299</v>
      </c>
      <c r="F15" s="212">
        <v>4</v>
      </c>
    </row>
    <row r="16" spans="3:6" ht="15.6" customHeight="1">
      <c r="C16" s="356"/>
      <c r="D16" s="376" t="s">
        <v>816</v>
      </c>
      <c r="E16" s="377"/>
      <c r="F16" s="377"/>
    </row>
    <row r="17" spans="3:6">
      <c r="C17" s="357">
        <v>1</v>
      </c>
      <c r="D17" s="358" t="s">
        <v>824</v>
      </c>
      <c r="E17" s="359" t="s">
        <v>806</v>
      </c>
      <c r="F17" s="359">
        <v>1</v>
      </c>
    </row>
    <row r="18" spans="3:6">
      <c r="C18" s="357">
        <v>2</v>
      </c>
      <c r="D18" s="360" t="s">
        <v>809</v>
      </c>
      <c r="E18" s="359" t="s">
        <v>810</v>
      </c>
      <c r="F18" s="359">
        <v>65</v>
      </c>
    </row>
    <row r="19" spans="3:6">
      <c r="C19" s="357">
        <v>3</v>
      </c>
      <c r="D19" s="360" t="s">
        <v>811</v>
      </c>
      <c r="E19" s="359" t="s">
        <v>810</v>
      </c>
      <c r="F19" s="359">
        <v>65</v>
      </c>
    </row>
    <row r="20" spans="3:6">
      <c r="C20" s="357">
        <v>4</v>
      </c>
      <c r="D20" s="360" t="s">
        <v>812</v>
      </c>
      <c r="E20" s="359" t="s">
        <v>810</v>
      </c>
      <c r="F20" s="359">
        <v>65</v>
      </c>
    </row>
    <row r="21" spans="3:6">
      <c r="C21" s="357">
        <v>5</v>
      </c>
      <c r="D21" s="360" t="s">
        <v>813</v>
      </c>
      <c r="E21" s="359" t="s">
        <v>806</v>
      </c>
      <c r="F21" s="359">
        <v>1</v>
      </c>
    </row>
    <row r="22" spans="3:6" ht="23.4" customHeight="1">
      <c r="C22" s="357">
        <v>6</v>
      </c>
      <c r="D22" s="360" t="s">
        <v>817</v>
      </c>
      <c r="E22" s="359" t="s">
        <v>806</v>
      </c>
      <c r="F22" s="359">
        <v>1</v>
      </c>
    </row>
    <row r="23" spans="3:6">
      <c r="C23" s="357">
        <v>7</v>
      </c>
      <c r="D23" s="360" t="s">
        <v>818</v>
      </c>
      <c r="E23" s="359" t="s">
        <v>299</v>
      </c>
      <c r="F23" s="359">
        <v>4</v>
      </c>
    </row>
  </sheetData>
  <mergeCells count="2">
    <mergeCell ref="C3:F3"/>
    <mergeCell ref="D16:F16"/>
  </mergeCells>
  <pageMargins left="0.7" right="0.7" top="0.75" bottom="0.75" header="0.3" footer="0.3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1"/>
  <sheetViews>
    <sheetView view="pageBreakPreview" topLeftCell="A193" zoomScale="110" zoomScaleNormal="110" zoomScaleSheetLayoutView="110" workbookViewId="0">
      <selection activeCell="F166" sqref="F166"/>
    </sheetView>
  </sheetViews>
  <sheetFormatPr defaultColWidth="9.33203125" defaultRowHeight="13.8"/>
  <cols>
    <col min="1" max="1" width="5.6640625" style="81" customWidth="1"/>
    <col min="2" max="2" width="45.33203125" style="79" customWidth="1"/>
    <col min="3" max="3" width="22.109375" style="82" customWidth="1"/>
    <col min="4" max="4" width="11" style="83" customWidth="1"/>
    <col min="5" max="5" width="12.109375" style="82" bestFit="1" customWidth="1"/>
    <col min="6" max="7" width="23.88671875" style="4" customWidth="1"/>
    <col min="8" max="16384" width="9.33203125" style="4"/>
  </cols>
  <sheetData>
    <row r="1" spans="1:7" ht="14.4" thickBot="1">
      <c r="A1" s="378"/>
      <c r="B1" s="379"/>
      <c r="C1" s="1"/>
      <c r="D1" s="2"/>
      <c r="E1" s="3"/>
    </row>
    <row r="2" spans="1:7" s="5" customFormat="1" ht="26.25" customHeight="1" thickBot="1">
      <c r="A2" s="383" t="s">
        <v>754</v>
      </c>
      <c r="B2" s="384"/>
      <c r="C2" s="384"/>
      <c r="D2" s="384"/>
      <c r="E2" s="384"/>
      <c r="F2" s="384"/>
      <c r="G2" s="385"/>
    </row>
    <row r="3" spans="1:7" s="5" customFormat="1" ht="9" customHeight="1">
      <c r="A3" s="380"/>
      <c r="B3" s="381"/>
      <c r="C3" s="381"/>
      <c r="D3" s="381"/>
      <c r="E3" s="382"/>
    </row>
    <row r="4" spans="1:7" s="8" customFormat="1" ht="12.75" customHeight="1">
      <c r="A4" s="394" t="s">
        <v>0</v>
      </c>
      <c r="B4" s="396" t="s">
        <v>1</v>
      </c>
      <c r="C4" s="6"/>
      <c r="D4" s="398" t="s">
        <v>2</v>
      </c>
      <c r="E4" s="400" t="s">
        <v>3</v>
      </c>
      <c r="F4" s="388" t="s">
        <v>750</v>
      </c>
      <c r="G4" s="390" t="s">
        <v>751</v>
      </c>
    </row>
    <row r="5" spans="1:7" s="8" customFormat="1">
      <c r="A5" s="395"/>
      <c r="B5" s="397"/>
      <c r="C5" s="10" t="s">
        <v>6</v>
      </c>
      <c r="D5" s="399"/>
      <c r="E5" s="401"/>
      <c r="F5" s="389"/>
      <c r="G5" s="391"/>
    </row>
    <row r="6" spans="1:7" ht="4.5" customHeight="1">
      <c r="A6" s="13"/>
      <c r="B6" s="14"/>
      <c r="C6" s="15"/>
      <c r="D6" s="16"/>
      <c r="E6" s="17"/>
      <c r="F6" s="273"/>
      <c r="G6" s="266"/>
    </row>
    <row r="7" spans="1:7">
      <c r="A7" s="20"/>
      <c r="B7" s="21" t="s">
        <v>7</v>
      </c>
      <c r="C7" s="22"/>
      <c r="D7" s="23"/>
      <c r="E7" s="24"/>
      <c r="F7" s="273"/>
      <c r="G7" s="266"/>
    </row>
    <row r="8" spans="1:7">
      <c r="A8" s="25"/>
      <c r="B8" s="26"/>
      <c r="C8" s="27"/>
      <c r="D8" s="28"/>
      <c r="E8" s="24"/>
      <c r="F8" s="273"/>
      <c r="G8" s="266"/>
    </row>
    <row r="9" spans="1:7">
      <c r="A9" s="25"/>
      <c r="B9" s="29" t="s">
        <v>8</v>
      </c>
      <c r="C9" s="30"/>
      <c r="D9" s="31"/>
      <c r="E9" s="24"/>
      <c r="F9" s="273"/>
      <c r="G9" s="266"/>
    </row>
    <row r="10" spans="1:7">
      <c r="A10" s="25"/>
      <c r="B10" s="32"/>
      <c r="C10" s="33"/>
      <c r="D10" s="31"/>
      <c r="E10" s="24"/>
      <c r="F10" s="273"/>
      <c r="G10" s="266"/>
    </row>
    <row r="11" spans="1:7" ht="27.6">
      <c r="A11" s="25" t="s">
        <v>9</v>
      </c>
      <c r="B11" s="34" t="s">
        <v>10</v>
      </c>
      <c r="C11" s="34" t="s">
        <v>11</v>
      </c>
      <c r="D11" s="31" t="s">
        <v>12</v>
      </c>
      <c r="E11" s="35">
        <v>3728.2440000000006</v>
      </c>
      <c r="F11" s="274"/>
      <c r="G11" s="267"/>
    </row>
    <row r="12" spans="1:7">
      <c r="A12" s="25" t="s">
        <v>13</v>
      </c>
      <c r="B12" s="29" t="s">
        <v>14</v>
      </c>
      <c r="C12" s="30"/>
      <c r="D12" s="31"/>
      <c r="E12" s="24"/>
      <c r="F12" s="273"/>
      <c r="G12" s="266"/>
    </row>
    <row r="13" spans="1:7">
      <c r="A13" s="25"/>
      <c r="B13" s="34"/>
      <c r="C13" s="36"/>
      <c r="D13" s="31"/>
      <c r="E13" s="24"/>
      <c r="F13" s="273"/>
      <c r="G13" s="266"/>
    </row>
    <row r="14" spans="1:7" ht="27.6">
      <c r="A14" s="25" t="s">
        <v>15</v>
      </c>
      <c r="B14" s="34" t="s">
        <v>16</v>
      </c>
      <c r="C14" s="34" t="s">
        <v>17</v>
      </c>
      <c r="D14" s="31" t="s">
        <v>12</v>
      </c>
      <c r="E14" s="35">
        <f>493.89+710.06</f>
        <v>1203.9499999999998</v>
      </c>
      <c r="F14" s="274"/>
      <c r="G14" s="267"/>
    </row>
    <row r="15" spans="1:7" ht="27.6">
      <c r="A15" s="25" t="s">
        <v>18</v>
      </c>
      <c r="B15" s="34" t="s">
        <v>19</v>
      </c>
      <c r="C15" s="34" t="s">
        <v>17</v>
      </c>
      <c r="D15" s="31" t="s">
        <v>12</v>
      </c>
      <c r="E15" s="35">
        <v>812.15</v>
      </c>
      <c r="F15" s="274"/>
      <c r="G15" s="267"/>
    </row>
    <row r="16" spans="1:7">
      <c r="A16" s="25"/>
      <c r="B16" s="34"/>
      <c r="C16" s="34"/>
      <c r="D16" s="31"/>
      <c r="E16" s="35"/>
      <c r="F16" s="274"/>
      <c r="G16" s="267"/>
    </row>
    <row r="17" spans="1:7">
      <c r="A17" s="25"/>
      <c r="B17" s="34" t="s">
        <v>20</v>
      </c>
      <c r="C17" s="34"/>
      <c r="D17" s="31" t="s">
        <v>12</v>
      </c>
      <c r="E17" s="35">
        <v>295</v>
      </c>
      <c r="F17" s="274"/>
      <c r="G17" s="267"/>
    </row>
    <row r="18" spans="1:7" ht="14.4" thickBot="1">
      <c r="A18" s="25"/>
      <c r="B18" s="34"/>
      <c r="C18" s="36"/>
      <c r="D18" s="31"/>
      <c r="E18" s="37"/>
      <c r="F18" s="273"/>
      <c r="G18" s="266"/>
    </row>
    <row r="19" spans="1:7" ht="14.4" thickBot="1">
      <c r="A19" s="20"/>
      <c r="B19" s="38" t="s">
        <v>21</v>
      </c>
      <c r="C19" s="39"/>
      <c r="D19" s="40"/>
      <c r="E19" s="262"/>
      <c r="F19" s="279"/>
      <c r="G19" s="280"/>
    </row>
    <row r="20" spans="1:7">
      <c r="A20" s="25"/>
      <c r="B20" s="29" t="s">
        <v>22</v>
      </c>
      <c r="C20" s="30"/>
      <c r="D20" s="31"/>
      <c r="E20" s="37"/>
      <c r="F20" s="273"/>
      <c r="G20" s="266"/>
    </row>
    <row r="21" spans="1:7">
      <c r="A21" s="25"/>
      <c r="B21" s="29"/>
      <c r="C21" s="30"/>
      <c r="D21" s="31"/>
      <c r="E21" s="24"/>
      <c r="F21" s="275"/>
      <c r="G21" s="255"/>
    </row>
    <row r="22" spans="1:7">
      <c r="A22" s="25"/>
      <c r="B22" s="32"/>
      <c r="C22" s="33"/>
      <c r="D22" s="31"/>
      <c r="E22" s="24"/>
      <c r="F22" s="273"/>
      <c r="G22" s="266"/>
    </row>
    <row r="23" spans="1:7" ht="27.6">
      <c r="A23" s="25"/>
      <c r="B23" s="29" t="s">
        <v>23</v>
      </c>
      <c r="C23" s="29"/>
      <c r="D23" s="31"/>
      <c r="E23" s="24"/>
      <c r="F23" s="273"/>
      <c r="G23" s="266"/>
    </row>
    <row r="24" spans="1:7" ht="31.95" customHeight="1">
      <c r="A24" s="25" t="s">
        <v>24</v>
      </c>
      <c r="B24" s="14" t="s">
        <v>25</v>
      </c>
      <c r="C24" s="14"/>
      <c r="D24" s="31" t="s">
        <v>12</v>
      </c>
      <c r="E24" s="35">
        <v>2112.7960000000012</v>
      </c>
      <c r="F24" s="276"/>
      <c r="G24" s="268"/>
    </row>
    <row r="25" spans="1:7" ht="27.6">
      <c r="A25" s="25"/>
      <c r="B25" s="29" t="s">
        <v>26</v>
      </c>
      <c r="C25" s="42"/>
      <c r="D25" s="31"/>
      <c r="E25" s="24"/>
      <c r="F25" s="276"/>
      <c r="G25" s="268"/>
    </row>
    <row r="26" spans="1:7">
      <c r="A26" s="25" t="s">
        <v>27</v>
      </c>
      <c r="B26" s="14" t="s">
        <v>28</v>
      </c>
      <c r="C26" s="14"/>
      <c r="D26" s="31" t="s">
        <v>12</v>
      </c>
      <c r="E26" s="35">
        <v>186.3</v>
      </c>
      <c r="F26" s="276"/>
      <c r="G26" s="268"/>
    </row>
    <row r="27" spans="1:7">
      <c r="A27" s="25"/>
      <c r="B27" s="32"/>
      <c r="C27" s="33"/>
      <c r="D27" s="31"/>
      <c r="E27" s="24"/>
      <c r="F27" s="276"/>
      <c r="G27" s="268"/>
    </row>
    <row r="28" spans="1:7" ht="27.6">
      <c r="A28" s="25"/>
      <c r="B28" s="29" t="s">
        <v>29</v>
      </c>
      <c r="C28" s="43"/>
      <c r="D28" s="31"/>
      <c r="E28" s="24"/>
      <c r="F28" s="276"/>
      <c r="G28" s="268"/>
    </row>
    <row r="29" spans="1:7">
      <c r="A29" s="25" t="s">
        <v>30</v>
      </c>
      <c r="B29" s="14" t="s">
        <v>31</v>
      </c>
      <c r="C29" s="36"/>
      <c r="D29" s="31" t="s">
        <v>32</v>
      </c>
      <c r="E29" s="35">
        <v>832.03</v>
      </c>
      <c r="F29" s="276"/>
      <c r="G29" s="268"/>
    </row>
    <row r="30" spans="1:7" ht="27.6">
      <c r="A30" s="25"/>
      <c r="B30" s="29" t="s">
        <v>33</v>
      </c>
      <c r="C30" s="30"/>
      <c r="D30" s="31"/>
      <c r="E30" s="24"/>
      <c r="F30" s="276"/>
      <c r="G30" s="268"/>
    </row>
    <row r="31" spans="1:7">
      <c r="A31" s="25" t="s">
        <v>34</v>
      </c>
      <c r="B31" s="34" t="s">
        <v>35</v>
      </c>
      <c r="C31" s="34"/>
      <c r="D31" s="31" t="s">
        <v>12</v>
      </c>
      <c r="E31" s="35">
        <v>151.14750000000001</v>
      </c>
      <c r="F31" s="276"/>
      <c r="G31" s="268"/>
    </row>
    <row r="32" spans="1:7" ht="27.6">
      <c r="A32" s="25"/>
      <c r="B32" s="29" t="s">
        <v>36</v>
      </c>
      <c r="C32" s="30"/>
      <c r="D32" s="31"/>
      <c r="E32" s="24"/>
      <c r="F32" s="276"/>
      <c r="G32" s="268"/>
    </row>
    <row r="33" spans="1:7">
      <c r="A33" s="25" t="s">
        <v>37</v>
      </c>
      <c r="B33" s="34" t="s">
        <v>38</v>
      </c>
      <c r="C33" s="36"/>
      <c r="D33" s="31" t="s">
        <v>12</v>
      </c>
      <c r="E33" s="35">
        <v>7.56</v>
      </c>
      <c r="F33" s="276"/>
      <c r="G33" s="268"/>
    </row>
    <row r="34" spans="1:7" ht="41.4">
      <c r="A34" s="25"/>
      <c r="B34" s="29" t="s">
        <v>39</v>
      </c>
      <c r="C34" s="36"/>
      <c r="D34" s="31"/>
      <c r="E34" s="35"/>
      <c r="F34" s="276"/>
      <c r="G34" s="268"/>
    </row>
    <row r="35" spans="1:7">
      <c r="A35" s="25" t="s">
        <v>40</v>
      </c>
      <c r="B35" s="34" t="s">
        <v>755</v>
      </c>
      <c r="C35" s="36"/>
      <c r="D35" s="31" t="s">
        <v>12</v>
      </c>
      <c r="E35" s="35">
        <v>62.744640000000004</v>
      </c>
      <c r="F35" s="276"/>
      <c r="G35" s="268"/>
    </row>
    <row r="36" spans="1:7" ht="41.4">
      <c r="A36" s="25"/>
      <c r="B36" s="29" t="s">
        <v>41</v>
      </c>
      <c r="C36" s="36"/>
      <c r="D36" s="31"/>
      <c r="E36" s="35"/>
      <c r="F36" s="276"/>
      <c r="G36" s="268"/>
    </row>
    <row r="37" spans="1:7">
      <c r="A37" s="25" t="s">
        <v>42</v>
      </c>
      <c r="B37" s="34" t="s">
        <v>43</v>
      </c>
      <c r="C37" s="36"/>
      <c r="D37" s="31"/>
      <c r="E37" s="35">
        <v>147.48300000000003</v>
      </c>
      <c r="F37" s="276"/>
      <c r="G37" s="268"/>
    </row>
    <row r="38" spans="1:7" ht="41.4">
      <c r="A38" s="25"/>
      <c r="B38" s="29" t="s">
        <v>44</v>
      </c>
      <c r="C38" s="36"/>
      <c r="D38" s="31"/>
      <c r="E38" s="35"/>
      <c r="F38" s="276"/>
      <c r="G38" s="268"/>
    </row>
    <row r="39" spans="1:7">
      <c r="A39" s="25" t="s">
        <v>45</v>
      </c>
      <c r="B39" s="34" t="s">
        <v>46</v>
      </c>
      <c r="C39" s="36"/>
      <c r="D39" s="31" t="s">
        <v>12</v>
      </c>
      <c r="E39" s="35">
        <v>32.72</v>
      </c>
      <c r="F39" s="276"/>
      <c r="G39" s="268"/>
    </row>
    <row r="40" spans="1:7" ht="55.2">
      <c r="A40" s="25"/>
      <c r="B40" s="29" t="s">
        <v>47</v>
      </c>
      <c r="C40" s="36"/>
      <c r="D40" s="31"/>
      <c r="E40" s="35"/>
      <c r="F40" s="276"/>
      <c r="G40" s="268"/>
    </row>
    <row r="41" spans="1:7">
      <c r="A41" s="25" t="s">
        <v>48</v>
      </c>
      <c r="B41" s="34" t="s">
        <v>35</v>
      </c>
      <c r="C41" s="36"/>
      <c r="D41" s="31" t="s">
        <v>12</v>
      </c>
      <c r="E41" s="35">
        <f>(103.42+58.23)+26.56+59.93+13.25</f>
        <v>261.39</v>
      </c>
      <c r="F41" s="276"/>
      <c r="G41" s="268"/>
    </row>
    <row r="42" spans="1:7" ht="27.6">
      <c r="A42" s="25"/>
      <c r="B42" s="29" t="s">
        <v>49</v>
      </c>
      <c r="C42" s="36"/>
      <c r="D42" s="31"/>
      <c r="E42" s="35"/>
      <c r="F42" s="276"/>
      <c r="G42" s="268"/>
    </row>
    <row r="43" spans="1:7">
      <c r="A43" s="25" t="s">
        <v>50</v>
      </c>
      <c r="B43" s="34" t="s">
        <v>51</v>
      </c>
      <c r="C43" s="36"/>
      <c r="D43" s="31" t="s">
        <v>12</v>
      </c>
      <c r="E43" s="35">
        <v>523.56700000000001</v>
      </c>
      <c r="F43" s="276"/>
      <c r="G43" s="268"/>
    </row>
    <row r="44" spans="1:7" ht="41.4">
      <c r="A44" s="25"/>
      <c r="B44" s="29" t="s">
        <v>52</v>
      </c>
      <c r="C44" s="36"/>
      <c r="D44" s="31"/>
      <c r="E44" s="35"/>
      <c r="F44" s="273"/>
      <c r="G44" s="266"/>
    </row>
    <row r="45" spans="1:7" ht="14.4" thickBot="1">
      <c r="A45" s="25" t="s">
        <v>53</v>
      </c>
      <c r="B45" s="34" t="s">
        <v>54</v>
      </c>
      <c r="C45" s="36"/>
      <c r="D45" s="31" t="s">
        <v>12</v>
      </c>
      <c r="E45" s="35">
        <f>97.28+46.52+33.89+167.08+7.8+95.62</f>
        <v>448.19</v>
      </c>
      <c r="F45" s="276"/>
      <c r="G45" s="268"/>
    </row>
    <row r="46" spans="1:7" ht="14.4" thickBot="1">
      <c r="A46" s="20"/>
      <c r="B46" s="45" t="s">
        <v>55</v>
      </c>
      <c r="C46" s="46"/>
      <c r="D46" s="281"/>
      <c r="E46" s="71"/>
      <c r="F46" s="282"/>
      <c r="G46" s="283"/>
    </row>
    <row r="47" spans="1:7">
      <c r="A47" s="25"/>
      <c r="B47" s="34"/>
      <c r="C47" s="36"/>
      <c r="D47" s="31"/>
      <c r="E47" s="24"/>
      <c r="F47" s="273"/>
      <c r="G47" s="266"/>
    </row>
    <row r="48" spans="1:7">
      <c r="A48" s="25"/>
      <c r="B48" s="34" t="s">
        <v>56</v>
      </c>
      <c r="C48" s="36"/>
      <c r="D48" s="31" t="s">
        <v>12</v>
      </c>
      <c r="E48" s="35">
        <v>52</v>
      </c>
      <c r="F48" s="273"/>
      <c r="G48" s="266"/>
    </row>
    <row r="49" spans="1:7">
      <c r="A49" s="25"/>
      <c r="B49" s="34"/>
      <c r="C49" s="36"/>
      <c r="D49" s="31"/>
      <c r="E49" s="35"/>
      <c r="F49" s="273"/>
      <c r="G49" s="266"/>
    </row>
    <row r="50" spans="1:7" ht="15.75" customHeight="1" thickBot="1">
      <c r="A50" s="20"/>
      <c r="B50" s="47"/>
      <c r="C50" s="36"/>
      <c r="D50" s="48"/>
      <c r="E50" s="49"/>
      <c r="F50" s="275"/>
      <c r="G50" s="255"/>
    </row>
    <row r="51" spans="1:7" ht="14.4" thickBot="1">
      <c r="A51" s="20"/>
      <c r="B51" s="45" t="s">
        <v>57</v>
      </c>
      <c r="C51" s="50"/>
      <c r="D51" s="51"/>
      <c r="E51" s="284">
        <f>SUM(E24:E48)</f>
        <v>4817.9281400000009</v>
      </c>
      <c r="F51" s="285"/>
      <c r="G51" s="286"/>
    </row>
    <row r="52" spans="1:7">
      <c r="A52" s="20"/>
      <c r="B52" s="53"/>
      <c r="C52" s="54"/>
      <c r="D52" s="55"/>
      <c r="E52" s="52"/>
      <c r="F52" s="276"/>
      <c r="G52" s="268"/>
    </row>
    <row r="53" spans="1:7">
      <c r="A53" s="20"/>
      <c r="B53" s="53"/>
      <c r="C53" s="54"/>
      <c r="D53" s="55"/>
      <c r="E53" s="52"/>
      <c r="F53" s="276"/>
      <c r="G53" s="268"/>
    </row>
    <row r="54" spans="1:7">
      <c r="A54" s="25"/>
      <c r="B54" s="34"/>
      <c r="C54" s="36"/>
      <c r="D54" s="31"/>
      <c r="E54" s="24"/>
      <c r="F54" s="273"/>
      <c r="G54" s="266"/>
    </row>
    <row r="55" spans="1:7">
      <c r="A55" s="25"/>
      <c r="B55" s="42" t="s">
        <v>58</v>
      </c>
      <c r="C55" s="42"/>
      <c r="D55" s="16"/>
      <c r="E55" s="17"/>
      <c r="F55" s="273"/>
      <c r="G55" s="266"/>
    </row>
    <row r="56" spans="1:7">
      <c r="A56" s="25"/>
      <c r="B56" s="42"/>
      <c r="C56" s="42"/>
      <c r="D56" s="16"/>
      <c r="E56" s="17"/>
      <c r="F56" s="273"/>
      <c r="G56" s="266"/>
    </row>
    <row r="57" spans="1:7" ht="41.4">
      <c r="A57" s="25" t="s">
        <v>48</v>
      </c>
      <c r="B57" s="14" t="s">
        <v>59</v>
      </c>
      <c r="C57" s="14" t="s">
        <v>60</v>
      </c>
      <c r="D57" s="16" t="s">
        <v>61</v>
      </c>
      <c r="E57" s="35">
        <v>3052.99</v>
      </c>
      <c r="F57" s="273"/>
      <c r="G57" s="266"/>
    </row>
    <row r="58" spans="1:7">
      <c r="A58" s="25"/>
      <c r="B58" s="392" t="s">
        <v>62</v>
      </c>
      <c r="C58" s="393"/>
      <c r="D58" s="16"/>
      <c r="E58" s="35"/>
      <c r="F58" s="273"/>
      <c r="G58" s="266"/>
    </row>
    <row r="59" spans="1:7">
      <c r="A59" s="25"/>
      <c r="B59" s="14"/>
      <c r="C59" s="14"/>
      <c r="D59" s="16"/>
      <c r="E59" s="35"/>
      <c r="F59" s="275"/>
      <c r="G59" s="255"/>
    </row>
    <row r="60" spans="1:7">
      <c r="A60" s="25"/>
      <c r="B60" s="14" t="s">
        <v>63</v>
      </c>
      <c r="C60" s="14"/>
      <c r="D60" s="16"/>
      <c r="E60" s="35">
        <f>E57</f>
        <v>3052.99</v>
      </c>
      <c r="F60" s="276"/>
      <c r="G60" s="268"/>
    </row>
    <row r="61" spans="1:7">
      <c r="A61" s="25"/>
      <c r="B61" s="14"/>
      <c r="C61" s="14"/>
      <c r="D61" s="16"/>
      <c r="E61" s="35"/>
      <c r="F61" s="277"/>
      <c r="G61" s="269"/>
    </row>
    <row r="62" spans="1:7">
      <c r="A62" s="25"/>
      <c r="B62" s="14" t="s">
        <v>64</v>
      </c>
      <c r="C62" s="14"/>
      <c r="D62" s="16"/>
      <c r="E62" s="35">
        <f>E57</f>
        <v>3052.99</v>
      </c>
      <c r="F62" s="274"/>
      <c r="G62" s="267"/>
    </row>
    <row r="63" spans="1:7">
      <c r="A63" s="25"/>
      <c r="B63" s="14" t="s">
        <v>65</v>
      </c>
      <c r="C63" s="14"/>
      <c r="D63" s="16"/>
      <c r="E63" s="35">
        <f>E57</f>
        <v>3052.99</v>
      </c>
      <c r="F63" s="274"/>
      <c r="G63" s="267"/>
    </row>
    <row r="64" spans="1:7">
      <c r="A64" s="25"/>
      <c r="B64" s="14"/>
      <c r="C64" s="14"/>
      <c r="D64" s="16"/>
      <c r="E64" s="35"/>
      <c r="F64" s="273"/>
      <c r="G64" s="266"/>
    </row>
    <row r="65" spans="1:7">
      <c r="A65" s="25"/>
      <c r="B65" s="14"/>
      <c r="C65" s="14"/>
      <c r="D65" s="16"/>
      <c r="E65" s="35"/>
      <c r="F65" s="273"/>
      <c r="G65" s="266"/>
    </row>
    <row r="66" spans="1:7" ht="14.4" thickBot="1">
      <c r="A66" s="57" t="s">
        <v>66</v>
      </c>
      <c r="B66" s="58" t="s">
        <v>67</v>
      </c>
      <c r="C66" s="59"/>
      <c r="D66" s="60"/>
      <c r="E66" s="61"/>
      <c r="F66" s="287"/>
      <c r="G66" s="288"/>
    </row>
    <row r="67" spans="1:7" ht="41.4" customHeight="1">
      <c r="A67" s="25"/>
      <c r="B67" s="34" t="s">
        <v>68</v>
      </c>
      <c r="C67" s="36"/>
      <c r="D67" s="31" t="s">
        <v>69</v>
      </c>
      <c r="E67" s="35">
        <v>1</v>
      </c>
      <c r="F67" s="275"/>
      <c r="G67" s="255"/>
    </row>
    <row r="68" spans="1:7">
      <c r="A68" s="25"/>
      <c r="B68" s="34"/>
      <c r="C68" s="36"/>
      <c r="D68" s="31"/>
      <c r="E68" s="35"/>
      <c r="F68" s="273"/>
      <c r="G68" s="266"/>
    </row>
    <row r="69" spans="1:7">
      <c r="A69" s="25"/>
      <c r="B69" s="34"/>
      <c r="C69" s="36"/>
      <c r="D69" s="31" t="s">
        <v>70</v>
      </c>
      <c r="E69" s="35">
        <v>1</v>
      </c>
      <c r="F69" s="274"/>
      <c r="G69" s="267"/>
    </row>
    <row r="70" spans="1:7" ht="27.6">
      <c r="A70" s="25"/>
      <c r="B70" s="42" t="s">
        <v>71</v>
      </c>
      <c r="C70" s="62"/>
      <c r="D70" s="28"/>
      <c r="E70" s="35"/>
      <c r="F70" s="273"/>
      <c r="G70" s="266"/>
    </row>
    <row r="71" spans="1:7">
      <c r="A71" s="25"/>
      <c r="B71" s="42"/>
      <c r="C71" s="62"/>
      <c r="D71" s="28"/>
      <c r="E71" s="35"/>
      <c r="F71" s="273"/>
      <c r="G71" s="266"/>
    </row>
    <row r="72" spans="1:7">
      <c r="A72" s="25"/>
      <c r="B72" s="42"/>
      <c r="C72" s="62"/>
      <c r="D72" s="28"/>
      <c r="E72" s="35"/>
      <c r="F72" s="275"/>
      <c r="G72" s="255"/>
    </row>
    <row r="73" spans="1:7" ht="27.6">
      <c r="A73" s="25" t="s">
        <v>37</v>
      </c>
      <c r="B73" s="14" t="s">
        <v>72</v>
      </c>
      <c r="C73" s="14"/>
      <c r="D73" s="28" t="s">
        <v>73</v>
      </c>
      <c r="E73" s="35">
        <v>188.6</v>
      </c>
      <c r="F73" s="274"/>
      <c r="G73" s="267"/>
    </row>
    <row r="74" spans="1:7">
      <c r="A74" s="25"/>
      <c r="B74" s="14"/>
      <c r="C74" s="14"/>
      <c r="D74" s="28"/>
      <c r="E74" s="35"/>
      <c r="F74" s="273"/>
      <c r="G74" s="266"/>
    </row>
    <row r="75" spans="1:7">
      <c r="A75" s="25"/>
      <c r="B75" s="63" t="s">
        <v>74</v>
      </c>
      <c r="C75" s="14"/>
      <c r="D75" s="28"/>
      <c r="E75" s="35"/>
      <c r="F75" s="273"/>
      <c r="G75" s="266"/>
    </row>
    <row r="76" spans="1:7" ht="14.4">
      <c r="A76" s="25" t="s">
        <v>40</v>
      </c>
      <c r="B76" s="64" t="s">
        <v>75</v>
      </c>
      <c r="C76" s="14"/>
      <c r="D76" s="28" t="s">
        <v>76</v>
      </c>
      <c r="E76" s="49">
        <v>6</v>
      </c>
      <c r="F76" s="273"/>
      <c r="G76" s="266"/>
    </row>
    <row r="77" spans="1:7" ht="28.8">
      <c r="A77" s="25" t="s">
        <v>42</v>
      </c>
      <c r="B77" s="64" t="s">
        <v>77</v>
      </c>
      <c r="C77" s="14"/>
      <c r="D77" s="28" t="s">
        <v>76</v>
      </c>
      <c r="E77" s="49">
        <v>12</v>
      </c>
      <c r="F77" s="273"/>
      <c r="G77" s="266"/>
    </row>
    <row r="78" spans="1:7" ht="14.4">
      <c r="A78" s="25" t="s">
        <v>45</v>
      </c>
      <c r="B78" s="64" t="s">
        <v>78</v>
      </c>
      <c r="C78" s="14"/>
      <c r="D78" s="28" t="s">
        <v>76</v>
      </c>
      <c r="E78" s="49">
        <v>40</v>
      </c>
      <c r="F78" s="273"/>
      <c r="G78" s="266"/>
    </row>
    <row r="79" spans="1:7" ht="14.4">
      <c r="A79" s="25" t="s">
        <v>48</v>
      </c>
      <c r="B79" s="64" t="s">
        <v>79</v>
      </c>
      <c r="C79" s="14"/>
      <c r="D79" s="28" t="s">
        <v>76</v>
      </c>
      <c r="E79" s="49">
        <v>1</v>
      </c>
      <c r="F79" s="273"/>
      <c r="G79" s="266"/>
    </row>
    <row r="80" spans="1:7" ht="14.4">
      <c r="A80" s="25"/>
      <c r="B80" s="64" t="s">
        <v>80</v>
      </c>
      <c r="C80" s="14"/>
      <c r="D80" s="28" t="s">
        <v>70</v>
      </c>
      <c r="E80" s="49">
        <v>12</v>
      </c>
      <c r="F80" s="273"/>
      <c r="G80" s="266"/>
    </row>
    <row r="81" spans="1:7" ht="14.4">
      <c r="A81" s="25" t="s">
        <v>50</v>
      </c>
      <c r="B81" s="64" t="s">
        <v>81</v>
      </c>
      <c r="C81" s="14"/>
      <c r="D81" s="28" t="s">
        <v>76</v>
      </c>
      <c r="E81" s="49">
        <v>17</v>
      </c>
      <c r="F81" s="273"/>
      <c r="G81" s="266"/>
    </row>
    <row r="82" spans="1:7" ht="14.4">
      <c r="A82" s="25" t="s">
        <v>53</v>
      </c>
      <c r="B82" s="64" t="s">
        <v>82</v>
      </c>
      <c r="C82" s="14"/>
      <c r="D82" s="28" t="s">
        <v>76</v>
      </c>
      <c r="E82" s="49">
        <v>13</v>
      </c>
      <c r="F82" s="273"/>
      <c r="G82" s="266"/>
    </row>
    <row r="83" spans="1:7" ht="14.4">
      <c r="A83" s="25" t="s">
        <v>66</v>
      </c>
      <c r="B83" s="64" t="s">
        <v>83</v>
      </c>
      <c r="C83" s="14"/>
      <c r="D83" s="28" t="s">
        <v>76</v>
      </c>
      <c r="E83" s="49">
        <v>13</v>
      </c>
      <c r="F83" s="273"/>
      <c r="G83" s="266"/>
    </row>
    <row r="84" spans="1:7" ht="14.4">
      <c r="A84" s="25">
        <v>0</v>
      </c>
      <c r="B84" s="64" t="s">
        <v>84</v>
      </c>
      <c r="C84" s="14"/>
      <c r="D84" s="28" t="s">
        <v>76</v>
      </c>
      <c r="E84" s="49">
        <v>13</v>
      </c>
      <c r="F84" s="273"/>
      <c r="G84" s="266"/>
    </row>
    <row r="85" spans="1:7" ht="14.4">
      <c r="A85" s="25" t="s">
        <v>85</v>
      </c>
      <c r="B85" s="64" t="s">
        <v>86</v>
      </c>
      <c r="C85" s="14"/>
      <c r="D85" s="28" t="s">
        <v>76</v>
      </c>
      <c r="E85" s="49">
        <v>12</v>
      </c>
      <c r="F85" s="273"/>
      <c r="G85" s="266"/>
    </row>
    <row r="86" spans="1:7" ht="14.4">
      <c r="A86" s="25" t="s">
        <v>87</v>
      </c>
      <c r="B86" s="65" t="s">
        <v>88</v>
      </c>
      <c r="C86" s="14"/>
      <c r="D86" s="28" t="s">
        <v>76</v>
      </c>
      <c r="E86" s="49">
        <v>6</v>
      </c>
      <c r="F86" s="273"/>
      <c r="G86" s="266"/>
    </row>
    <row r="87" spans="1:7" ht="14.4">
      <c r="A87" s="25" t="s">
        <v>89</v>
      </c>
      <c r="B87" s="64" t="s">
        <v>90</v>
      </c>
      <c r="C87" s="14"/>
      <c r="D87" s="28" t="s">
        <v>76</v>
      </c>
      <c r="E87" s="49">
        <v>1</v>
      </c>
      <c r="F87" s="273"/>
      <c r="G87" s="266"/>
    </row>
    <row r="88" spans="1:7" ht="14.4">
      <c r="A88" s="25" t="s">
        <v>91</v>
      </c>
      <c r="B88" s="64" t="s">
        <v>92</v>
      </c>
      <c r="C88" s="14"/>
      <c r="D88" s="28" t="s">
        <v>76</v>
      </c>
      <c r="E88" s="49">
        <v>1</v>
      </c>
      <c r="F88" s="273"/>
      <c r="G88" s="266"/>
    </row>
    <row r="89" spans="1:7" ht="14.4">
      <c r="A89" s="25" t="s">
        <v>93</v>
      </c>
      <c r="B89" s="64" t="s">
        <v>94</v>
      </c>
      <c r="C89" s="14"/>
      <c r="D89" s="28" t="s">
        <v>95</v>
      </c>
      <c r="E89" s="49">
        <v>6</v>
      </c>
      <c r="F89" s="273"/>
      <c r="G89" s="266"/>
    </row>
    <row r="90" spans="1:7" ht="14.4">
      <c r="A90" s="25" t="s">
        <v>96</v>
      </c>
      <c r="B90" s="64"/>
      <c r="C90" s="14"/>
      <c r="D90" s="28"/>
      <c r="E90" s="49"/>
      <c r="F90" s="273"/>
      <c r="G90" s="266"/>
    </row>
    <row r="91" spans="1:7" ht="14.4">
      <c r="A91" s="25" t="s">
        <v>97</v>
      </c>
      <c r="B91" s="64" t="s">
        <v>98</v>
      </c>
      <c r="C91" s="14"/>
      <c r="D91" s="28" t="s">
        <v>76</v>
      </c>
      <c r="E91" s="49">
        <v>36</v>
      </c>
      <c r="F91" s="273"/>
      <c r="G91" s="266"/>
    </row>
    <row r="92" spans="1:7" ht="14.4">
      <c r="A92" s="25"/>
      <c r="B92" s="66" t="s">
        <v>99</v>
      </c>
      <c r="C92" s="14"/>
      <c r="D92" s="28"/>
      <c r="E92" s="263">
        <f>SUM(E76:E91)</f>
        <v>189</v>
      </c>
      <c r="F92" s="273"/>
      <c r="G92" s="266"/>
    </row>
    <row r="93" spans="1:7">
      <c r="A93" s="25"/>
      <c r="B93" s="14"/>
      <c r="C93" s="14"/>
      <c r="D93" s="28"/>
      <c r="E93" s="35"/>
      <c r="F93" s="273"/>
      <c r="G93" s="266"/>
    </row>
    <row r="94" spans="1:7" ht="15" customHeight="1">
      <c r="A94" s="25"/>
      <c r="B94" s="63" t="s">
        <v>100</v>
      </c>
      <c r="C94" s="14"/>
      <c r="D94" s="28"/>
      <c r="E94" s="35"/>
      <c r="F94" s="278"/>
      <c r="G94" s="270"/>
    </row>
    <row r="95" spans="1:7" ht="14.4">
      <c r="A95" s="25">
        <v>1</v>
      </c>
      <c r="B95" s="64" t="s">
        <v>101</v>
      </c>
      <c r="C95" s="14"/>
      <c r="D95" s="28" t="s">
        <v>76</v>
      </c>
      <c r="E95" s="35">
        <v>6</v>
      </c>
      <c r="F95" s="273"/>
      <c r="G95" s="266"/>
    </row>
    <row r="96" spans="1:7" ht="14.4">
      <c r="A96" s="25">
        <v>2</v>
      </c>
      <c r="B96" s="64" t="s">
        <v>102</v>
      </c>
      <c r="C96" s="14"/>
      <c r="D96" s="28" t="s">
        <v>76</v>
      </c>
      <c r="E96" s="35">
        <v>6</v>
      </c>
      <c r="F96" s="273"/>
      <c r="G96" s="266"/>
    </row>
    <row r="97" spans="1:7" ht="15" thickBot="1">
      <c r="A97" s="25">
        <v>3</v>
      </c>
      <c r="B97" s="64" t="s">
        <v>103</v>
      </c>
      <c r="C97" s="14"/>
      <c r="D97" s="28" t="s">
        <v>76</v>
      </c>
      <c r="E97" s="35">
        <v>1</v>
      </c>
      <c r="F97" s="273"/>
      <c r="G97" s="266"/>
    </row>
    <row r="98" spans="1:7" ht="15" thickBot="1">
      <c r="A98" s="20"/>
      <c r="B98" s="67" t="s">
        <v>104</v>
      </c>
      <c r="C98" s="68"/>
      <c r="D98" s="69"/>
      <c r="E98" s="264">
        <f>SUM(E95:E97)</f>
        <v>13</v>
      </c>
      <c r="F98" s="92"/>
      <c r="G98" s="289"/>
    </row>
    <row r="99" spans="1:7">
      <c r="A99" s="25"/>
      <c r="B99" s="63" t="s">
        <v>105</v>
      </c>
      <c r="C99" s="14"/>
      <c r="D99" s="28"/>
      <c r="E99" s="35"/>
      <c r="F99" s="273"/>
      <c r="G99" s="266"/>
    </row>
    <row r="100" spans="1:7">
      <c r="A100" s="25"/>
      <c r="B100" s="70"/>
      <c r="C100" s="14"/>
      <c r="D100" s="28"/>
      <c r="E100" s="35"/>
      <c r="F100" s="273"/>
      <c r="G100" s="266"/>
    </row>
    <row r="101" spans="1:7" ht="14.4">
      <c r="A101" s="25">
        <v>1</v>
      </c>
      <c r="B101" s="64" t="s">
        <v>106</v>
      </c>
      <c r="C101" s="14"/>
      <c r="D101" s="28" t="s">
        <v>76</v>
      </c>
      <c r="E101" s="35">
        <v>13</v>
      </c>
      <c r="F101" s="273"/>
      <c r="G101" s="266"/>
    </row>
    <row r="102" spans="1:7" ht="14.4">
      <c r="A102" s="25">
        <v>2</v>
      </c>
      <c r="B102" s="64" t="s">
        <v>107</v>
      </c>
      <c r="C102" s="14"/>
      <c r="D102" s="28" t="s">
        <v>76</v>
      </c>
      <c r="E102" s="35">
        <v>6</v>
      </c>
      <c r="F102" s="273"/>
      <c r="G102" s="266"/>
    </row>
    <row r="103" spans="1:7" ht="14.4">
      <c r="A103" s="25">
        <v>3</v>
      </c>
      <c r="B103" s="64" t="s">
        <v>108</v>
      </c>
      <c r="C103" s="14"/>
      <c r="D103" s="28" t="s">
        <v>76</v>
      </c>
      <c r="E103" s="35">
        <v>6</v>
      </c>
      <c r="F103" s="273"/>
      <c r="G103" s="266"/>
    </row>
    <row r="104" spans="1:7" ht="15" thickBot="1">
      <c r="A104" s="25">
        <v>4</v>
      </c>
      <c r="B104" s="64" t="s">
        <v>109</v>
      </c>
      <c r="C104" s="14"/>
      <c r="D104" s="28" t="s">
        <v>76</v>
      </c>
      <c r="E104" s="35">
        <v>1</v>
      </c>
      <c r="F104" s="273"/>
      <c r="G104" s="266"/>
    </row>
    <row r="105" spans="1:7" ht="15" thickBot="1">
      <c r="A105" s="20"/>
      <c r="B105" s="67" t="s">
        <v>110</v>
      </c>
      <c r="C105" s="68"/>
      <c r="D105" s="69"/>
      <c r="E105" s="71"/>
      <c r="F105" s="92"/>
      <c r="G105" s="289"/>
    </row>
    <row r="106" spans="1:7" ht="15" customHeight="1">
      <c r="A106" s="25"/>
      <c r="B106" s="63" t="s">
        <v>111</v>
      </c>
      <c r="C106" s="14"/>
      <c r="D106" s="28"/>
      <c r="E106" s="35"/>
      <c r="F106" s="273"/>
      <c r="G106" s="266"/>
    </row>
    <row r="107" spans="1:7" ht="28.8">
      <c r="A107" s="25">
        <v>1</v>
      </c>
      <c r="B107" s="64" t="s">
        <v>112</v>
      </c>
      <c r="C107" s="14"/>
      <c r="D107" s="28" t="s">
        <v>76</v>
      </c>
      <c r="E107" s="35">
        <v>21</v>
      </c>
      <c r="F107" s="273"/>
      <c r="G107" s="266"/>
    </row>
    <row r="108" spans="1:7" ht="29.4" thickBot="1">
      <c r="A108" s="25">
        <v>2</v>
      </c>
      <c r="B108" s="64" t="s">
        <v>113</v>
      </c>
      <c r="C108" s="14"/>
      <c r="D108" s="28" t="s">
        <v>76</v>
      </c>
      <c r="E108" s="35">
        <v>13</v>
      </c>
      <c r="F108" s="273"/>
      <c r="G108" s="266"/>
    </row>
    <row r="109" spans="1:7" ht="15" thickBot="1">
      <c r="A109" s="20"/>
      <c r="B109" s="67" t="s">
        <v>114</v>
      </c>
      <c r="C109" s="68"/>
      <c r="D109" s="69"/>
      <c r="E109" s="71">
        <f>SUM(E107:E108)</f>
        <v>34</v>
      </c>
      <c r="F109" s="92"/>
      <c r="G109" s="289"/>
    </row>
    <row r="110" spans="1:7" ht="14.4">
      <c r="A110" s="20"/>
      <c r="B110" s="66"/>
      <c r="C110" s="14"/>
      <c r="D110" s="28"/>
      <c r="E110" s="35"/>
      <c r="F110" s="273"/>
      <c r="G110" s="266"/>
    </row>
    <row r="111" spans="1:7">
      <c r="A111" s="25"/>
      <c r="B111" s="63" t="s">
        <v>115</v>
      </c>
      <c r="C111" s="14"/>
      <c r="D111" s="28"/>
      <c r="E111" s="35"/>
      <c r="F111" s="273"/>
      <c r="G111" s="266"/>
    </row>
    <row r="112" spans="1:7" ht="28.8">
      <c r="A112" s="25">
        <v>1</v>
      </c>
      <c r="B112" s="64" t="s">
        <v>116</v>
      </c>
      <c r="C112" s="14"/>
      <c r="D112" s="28" t="s">
        <v>76</v>
      </c>
      <c r="E112" s="35">
        <v>23</v>
      </c>
      <c r="F112" s="273"/>
      <c r="G112" s="266"/>
    </row>
    <row r="113" spans="1:7" ht="29.25" customHeight="1" thickBot="1">
      <c r="A113" s="25">
        <v>2</v>
      </c>
      <c r="B113" s="64" t="s">
        <v>117</v>
      </c>
      <c r="C113" s="14"/>
      <c r="D113" s="28" t="s">
        <v>76</v>
      </c>
      <c r="E113" s="35">
        <v>12</v>
      </c>
      <c r="F113" s="273"/>
      <c r="G113" s="266"/>
    </row>
    <row r="114" spans="1:7" ht="29.25" customHeight="1" thickBot="1">
      <c r="A114" s="20"/>
      <c r="B114" s="67" t="s">
        <v>118</v>
      </c>
      <c r="C114" s="72"/>
      <c r="D114" s="73"/>
      <c r="E114" s="74">
        <f>SUM(E112:E113)</f>
        <v>35</v>
      </c>
      <c r="F114" s="92"/>
      <c r="G114" s="289"/>
    </row>
    <row r="115" spans="1:7" ht="14.4">
      <c r="A115" s="25"/>
      <c r="B115" s="64"/>
      <c r="C115" s="14"/>
      <c r="D115" s="28"/>
      <c r="E115" s="35"/>
      <c r="F115" s="273"/>
      <c r="G115" s="266"/>
    </row>
    <row r="116" spans="1:7" ht="15" customHeight="1">
      <c r="A116" s="25"/>
      <c r="B116" s="63" t="s">
        <v>119</v>
      </c>
      <c r="C116" s="14"/>
      <c r="D116" s="28"/>
      <c r="E116" s="35"/>
      <c r="F116" s="273"/>
      <c r="G116" s="266"/>
    </row>
    <row r="117" spans="1:7" ht="14.4">
      <c r="A117" s="25">
        <v>1</v>
      </c>
      <c r="B117" s="64" t="s">
        <v>120</v>
      </c>
      <c r="C117" s="14"/>
      <c r="D117" s="28" t="s">
        <v>76</v>
      </c>
      <c r="E117" s="35">
        <v>24</v>
      </c>
      <c r="F117" s="273"/>
      <c r="G117" s="266"/>
    </row>
    <row r="118" spans="1:7" ht="14.4">
      <c r="A118" s="25">
        <v>2</v>
      </c>
      <c r="B118" s="64" t="s">
        <v>121</v>
      </c>
      <c r="C118" s="14"/>
      <c r="D118" s="28" t="s">
        <v>76</v>
      </c>
      <c r="E118" s="35">
        <v>7</v>
      </c>
      <c r="F118" s="273"/>
      <c r="G118" s="266"/>
    </row>
    <row r="119" spans="1:7" ht="14.4">
      <c r="A119" s="25">
        <v>3</v>
      </c>
      <c r="B119" s="64" t="s">
        <v>122</v>
      </c>
      <c r="C119" s="14"/>
      <c r="D119" s="28" t="s">
        <v>76</v>
      </c>
      <c r="E119" s="35">
        <v>10</v>
      </c>
      <c r="F119" s="273"/>
      <c r="G119" s="266"/>
    </row>
    <row r="120" spans="1:7">
      <c r="A120" s="25"/>
      <c r="B120" s="63" t="s">
        <v>123</v>
      </c>
      <c r="C120" s="14"/>
      <c r="D120" s="28"/>
      <c r="E120" s="35"/>
      <c r="F120" s="273"/>
      <c r="G120" s="266"/>
    </row>
    <row r="121" spans="1:7" ht="14.4">
      <c r="A121" s="25">
        <v>1</v>
      </c>
      <c r="B121" s="64" t="s">
        <v>124</v>
      </c>
      <c r="C121" s="14"/>
      <c r="D121" s="28" t="s">
        <v>76</v>
      </c>
      <c r="E121" s="35">
        <v>14</v>
      </c>
      <c r="F121" s="273"/>
      <c r="G121" s="266"/>
    </row>
    <row r="122" spans="1:7" ht="14.4">
      <c r="A122" s="25">
        <v>2</v>
      </c>
      <c r="B122" s="64" t="s">
        <v>125</v>
      </c>
      <c r="C122" s="14"/>
      <c r="D122" s="28" t="s">
        <v>76</v>
      </c>
      <c r="E122" s="35">
        <v>13</v>
      </c>
      <c r="F122" s="273"/>
      <c r="G122" s="266"/>
    </row>
    <row r="123" spans="1:7" ht="28.8">
      <c r="A123" s="25">
        <v>3</v>
      </c>
      <c r="B123" s="64" t="s">
        <v>126</v>
      </c>
      <c r="C123" s="14"/>
      <c r="D123" s="28" t="s">
        <v>76</v>
      </c>
      <c r="E123" s="35">
        <v>48</v>
      </c>
      <c r="F123" s="273"/>
      <c r="G123" s="266"/>
    </row>
    <row r="124" spans="1:7" ht="14.4">
      <c r="A124" s="25">
        <v>4</v>
      </c>
      <c r="B124" s="64" t="s">
        <v>127</v>
      </c>
      <c r="C124" s="14"/>
      <c r="D124" s="28" t="s">
        <v>76</v>
      </c>
      <c r="E124" s="35">
        <f>5+2</f>
        <v>7</v>
      </c>
      <c r="F124" s="273"/>
      <c r="G124" s="266"/>
    </row>
    <row r="125" spans="1:7" ht="14.4">
      <c r="A125" s="25">
        <v>5</v>
      </c>
      <c r="B125" s="64" t="s">
        <v>128</v>
      </c>
      <c r="C125" s="14"/>
      <c r="D125" s="28" t="s">
        <v>76</v>
      </c>
      <c r="E125" s="35">
        <v>1</v>
      </c>
      <c r="F125" s="273"/>
      <c r="G125" s="266"/>
    </row>
    <row r="126" spans="1:7">
      <c r="A126" s="25"/>
      <c r="B126" s="63" t="s">
        <v>129</v>
      </c>
      <c r="C126" s="14"/>
      <c r="D126" s="28"/>
      <c r="E126" s="35"/>
      <c r="F126" s="273"/>
      <c r="G126" s="266"/>
    </row>
    <row r="127" spans="1:7" ht="14.4">
      <c r="A127" s="25">
        <v>1</v>
      </c>
      <c r="B127" s="64" t="s">
        <v>130</v>
      </c>
      <c r="C127" s="14"/>
      <c r="D127" s="28" t="s">
        <v>76</v>
      </c>
      <c r="E127" s="35">
        <v>8</v>
      </c>
      <c r="F127" s="273"/>
      <c r="G127" s="266"/>
    </row>
    <row r="128" spans="1:7" ht="14.4">
      <c r="A128" s="25">
        <v>2</v>
      </c>
      <c r="B128" s="64" t="s">
        <v>131</v>
      </c>
      <c r="C128" s="14"/>
      <c r="D128" s="28" t="s">
        <v>76</v>
      </c>
      <c r="E128" s="35">
        <v>6</v>
      </c>
      <c r="F128" s="273"/>
      <c r="G128" s="266"/>
    </row>
    <row r="129" spans="1:7" ht="14.4">
      <c r="A129" s="25"/>
      <c r="B129" s="64" t="s">
        <v>132</v>
      </c>
      <c r="C129" s="14"/>
      <c r="D129" s="28" t="s">
        <v>76</v>
      </c>
      <c r="E129" s="35">
        <v>2</v>
      </c>
      <c r="F129" s="273"/>
      <c r="G129" s="266"/>
    </row>
    <row r="130" spans="1:7">
      <c r="A130" s="25"/>
      <c r="B130" s="63" t="s">
        <v>133</v>
      </c>
      <c r="C130" s="14"/>
      <c r="D130" s="28"/>
      <c r="E130" s="35"/>
      <c r="F130" s="273"/>
      <c r="G130" s="266"/>
    </row>
    <row r="131" spans="1:7">
      <c r="A131" s="25">
        <v>1</v>
      </c>
      <c r="B131" s="14" t="s">
        <v>134</v>
      </c>
      <c r="C131" s="14"/>
      <c r="D131" s="28" t="s">
        <v>76</v>
      </c>
      <c r="E131" s="35">
        <v>14</v>
      </c>
      <c r="F131" s="273"/>
      <c r="G131" s="266"/>
    </row>
    <row r="132" spans="1:7">
      <c r="A132" s="25">
        <v>2</v>
      </c>
      <c r="B132" s="14" t="s">
        <v>135</v>
      </c>
      <c r="C132" s="14"/>
      <c r="D132" s="28" t="s">
        <v>76</v>
      </c>
      <c r="E132" s="35">
        <v>2</v>
      </c>
      <c r="F132" s="273"/>
      <c r="G132" s="266"/>
    </row>
    <row r="133" spans="1:7" ht="14.4" thickBot="1">
      <c r="A133" s="25"/>
      <c r="B133" s="14"/>
      <c r="C133" s="14"/>
      <c r="D133" s="28"/>
      <c r="E133" s="35"/>
      <c r="F133" s="273"/>
      <c r="G133" s="266"/>
    </row>
    <row r="134" spans="1:7" ht="14.4" thickBot="1">
      <c r="A134" s="20"/>
      <c r="B134" s="75" t="s">
        <v>136</v>
      </c>
      <c r="C134" s="72"/>
      <c r="D134" s="73"/>
      <c r="E134" s="74">
        <f>SUM(E117:E132)</f>
        <v>156</v>
      </c>
      <c r="F134" s="92"/>
      <c r="G134" s="289"/>
    </row>
    <row r="135" spans="1:7" ht="13.95" customHeight="1">
      <c r="A135" s="25"/>
      <c r="B135" s="63" t="s">
        <v>137</v>
      </c>
      <c r="C135" s="14"/>
      <c r="D135" s="28"/>
      <c r="E135" s="35"/>
      <c r="F135" s="273"/>
      <c r="G135" s="266"/>
    </row>
    <row r="136" spans="1:7" ht="13.95" customHeight="1">
      <c r="A136" s="25">
        <v>1</v>
      </c>
      <c r="B136" s="14" t="s">
        <v>138</v>
      </c>
      <c r="C136" s="14"/>
      <c r="D136" s="28" t="s">
        <v>76</v>
      </c>
      <c r="E136" s="35">
        <v>4</v>
      </c>
      <c r="F136" s="273"/>
      <c r="G136" s="266"/>
    </row>
    <row r="137" spans="1:7" ht="14.4" thickBot="1">
      <c r="A137" s="25">
        <v>2</v>
      </c>
      <c r="B137" s="14" t="s">
        <v>139</v>
      </c>
      <c r="C137" s="14"/>
      <c r="D137" s="28" t="s">
        <v>76</v>
      </c>
      <c r="E137" s="35">
        <v>2</v>
      </c>
      <c r="F137" s="273"/>
      <c r="G137" s="266"/>
    </row>
    <row r="138" spans="1:7" ht="14.4" thickBot="1">
      <c r="A138" s="20"/>
      <c r="B138" s="76" t="s">
        <v>140</v>
      </c>
      <c r="C138" s="72"/>
      <c r="D138" s="73" t="s">
        <v>70</v>
      </c>
      <c r="E138" s="74">
        <f>SUM(E136:E137)</f>
        <v>6</v>
      </c>
      <c r="F138" s="92"/>
      <c r="G138" s="289"/>
    </row>
    <row r="139" spans="1:7">
      <c r="A139" s="25"/>
      <c r="B139" s="14"/>
      <c r="C139" s="14"/>
      <c r="D139" s="28"/>
      <c r="E139" s="35"/>
      <c r="F139" s="273"/>
      <c r="G139" s="266"/>
    </row>
    <row r="140" spans="1:7" ht="15" customHeight="1">
      <c r="A140" s="25"/>
      <c r="B140" s="63" t="s">
        <v>141</v>
      </c>
      <c r="C140" s="14"/>
      <c r="D140" s="28"/>
      <c r="E140" s="35"/>
      <c r="F140" s="273"/>
      <c r="G140" s="266"/>
    </row>
    <row r="141" spans="1:7">
      <c r="A141" s="25">
        <v>1</v>
      </c>
      <c r="B141" s="14" t="s">
        <v>142</v>
      </c>
      <c r="C141" s="14"/>
      <c r="D141" s="28" t="s">
        <v>76</v>
      </c>
      <c r="E141" s="35">
        <v>4</v>
      </c>
      <c r="F141" s="273"/>
      <c r="G141" s="266"/>
    </row>
    <row r="142" spans="1:7">
      <c r="A142" s="25"/>
      <c r="B142" s="63" t="s">
        <v>143</v>
      </c>
      <c r="C142" s="14"/>
      <c r="D142" s="28"/>
      <c r="E142" s="35"/>
      <c r="F142" s="273"/>
      <c r="G142" s="266"/>
    </row>
    <row r="143" spans="1:7">
      <c r="A143" s="25">
        <v>1</v>
      </c>
      <c r="B143" s="14" t="s">
        <v>121</v>
      </c>
      <c r="C143" s="14"/>
      <c r="D143" s="28" t="s">
        <v>76</v>
      </c>
      <c r="E143" s="35">
        <v>2</v>
      </c>
      <c r="F143" s="273"/>
      <c r="G143" s="266"/>
    </row>
    <row r="144" spans="1:7" ht="14.4" thickBot="1">
      <c r="A144" s="25">
        <v>2</v>
      </c>
      <c r="B144" s="14" t="s">
        <v>144</v>
      </c>
      <c r="C144" s="14"/>
      <c r="D144" s="28" t="s">
        <v>76</v>
      </c>
      <c r="E144" s="35">
        <v>1</v>
      </c>
      <c r="F144" s="273"/>
      <c r="G144" s="266"/>
    </row>
    <row r="145" spans="1:7" ht="14.4" thickBot="1">
      <c r="A145" s="20"/>
      <c r="B145" s="75" t="s">
        <v>145</v>
      </c>
      <c r="C145" s="72"/>
      <c r="D145" s="73"/>
      <c r="E145" s="74">
        <f>SUM(E141:E144)</f>
        <v>7</v>
      </c>
      <c r="F145" s="92"/>
      <c r="G145" s="289"/>
    </row>
    <row r="146" spans="1:7">
      <c r="A146" s="25"/>
      <c r="B146" s="63" t="s">
        <v>146</v>
      </c>
      <c r="C146" s="14"/>
      <c r="D146" s="28"/>
      <c r="E146" s="35"/>
      <c r="F146" s="273"/>
      <c r="G146" s="266"/>
    </row>
    <row r="147" spans="1:7">
      <c r="A147" s="25">
        <v>1</v>
      </c>
      <c r="B147" s="14" t="s">
        <v>147</v>
      </c>
      <c r="C147" s="14"/>
      <c r="D147" s="28" t="s">
        <v>148</v>
      </c>
      <c r="E147" s="35">
        <v>0</v>
      </c>
      <c r="F147" s="273"/>
      <c r="G147" s="266"/>
    </row>
    <row r="148" spans="1:7">
      <c r="A148" s="25"/>
      <c r="B148" s="63" t="s">
        <v>149</v>
      </c>
      <c r="C148" s="14"/>
      <c r="D148" s="28"/>
      <c r="E148" s="35"/>
      <c r="F148" s="273"/>
      <c r="G148" s="266"/>
    </row>
    <row r="149" spans="1:7">
      <c r="A149" s="25">
        <v>1</v>
      </c>
      <c r="B149" s="14" t="s">
        <v>150</v>
      </c>
      <c r="C149" s="14"/>
      <c r="D149" s="28" t="s">
        <v>148</v>
      </c>
      <c r="E149" s="35">
        <v>3.3</v>
      </c>
      <c r="F149" s="273"/>
      <c r="G149" s="266"/>
    </row>
    <row r="150" spans="1:7">
      <c r="A150" s="25">
        <v>2</v>
      </c>
      <c r="B150" s="14" t="s">
        <v>151</v>
      </c>
      <c r="C150" s="14"/>
      <c r="D150" s="28" t="s">
        <v>148</v>
      </c>
      <c r="E150" s="35">
        <v>32.400000000000006</v>
      </c>
      <c r="F150" s="273"/>
      <c r="G150" s="266"/>
    </row>
    <row r="151" spans="1:7">
      <c r="A151" s="25">
        <v>3</v>
      </c>
      <c r="B151" s="14" t="s">
        <v>152</v>
      </c>
      <c r="C151" s="14"/>
      <c r="D151" s="28" t="s">
        <v>148</v>
      </c>
      <c r="E151" s="35">
        <v>3.2860000000000005</v>
      </c>
      <c r="F151" s="273"/>
      <c r="G151" s="266"/>
    </row>
    <row r="152" spans="1:7">
      <c r="A152" s="25"/>
      <c r="B152" s="21" t="s">
        <v>153</v>
      </c>
      <c r="C152" s="256"/>
      <c r="D152" s="28"/>
      <c r="E152" s="35"/>
      <c r="F152" s="273"/>
      <c r="G152" s="266"/>
    </row>
    <row r="153" spans="1:7">
      <c r="A153" s="25">
        <v>3.1</v>
      </c>
      <c r="B153" s="21" t="s">
        <v>154</v>
      </c>
      <c r="C153" s="21"/>
      <c r="D153" s="28"/>
      <c r="E153" s="35"/>
      <c r="F153" s="273"/>
      <c r="G153" s="266"/>
    </row>
    <row r="154" spans="1:7" ht="21.6" customHeight="1">
      <c r="A154" s="25" t="s">
        <v>155</v>
      </c>
      <c r="B154" s="14" t="s">
        <v>156</v>
      </c>
      <c r="C154" s="77"/>
      <c r="D154" s="28" t="s">
        <v>157</v>
      </c>
      <c r="E154" s="35">
        <v>7</v>
      </c>
      <c r="F154" s="273"/>
      <c r="G154" s="266"/>
    </row>
    <row r="155" spans="1:7">
      <c r="A155" s="25" t="s">
        <v>158</v>
      </c>
      <c r="B155" s="14" t="s">
        <v>159</v>
      </c>
      <c r="C155" s="77"/>
      <c r="D155" s="28" t="s">
        <v>157</v>
      </c>
      <c r="E155" s="35">
        <v>48</v>
      </c>
      <c r="F155" s="273"/>
      <c r="G155" s="266"/>
    </row>
    <row r="156" spans="1:7">
      <c r="A156" s="25" t="s">
        <v>160</v>
      </c>
      <c r="B156" s="14" t="s">
        <v>161</v>
      </c>
      <c r="C156" s="77"/>
      <c r="D156" s="28" t="s">
        <v>157</v>
      </c>
      <c r="E156" s="35">
        <v>2</v>
      </c>
      <c r="F156" s="273"/>
      <c r="G156" s="266"/>
    </row>
    <row r="157" spans="1:7">
      <c r="A157" s="25" t="s">
        <v>162</v>
      </c>
      <c r="B157" s="14" t="s">
        <v>163</v>
      </c>
      <c r="C157" s="77"/>
      <c r="D157" s="28" t="s">
        <v>157</v>
      </c>
      <c r="E157" s="35">
        <v>1</v>
      </c>
      <c r="F157" s="273"/>
      <c r="G157" s="266"/>
    </row>
    <row r="158" spans="1:7">
      <c r="A158" s="25" t="s">
        <v>164</v>
      </c>
      <c r="B158" s="14" t="s">
        <v>165</v>
      </c>
      <c r="C158" s="77"/>
      <c r="D158" s="28" t="s">
        <v>157</v>
      </c>
      <c r="E158" s="35">
        <v>6</v>
      </c>
      <c r="F158" s="273"/>
      <c r="G158" s="266"/>
    </row>
    <row r="159" spans="1:7">
      <c r="A159" s="25" t="s">
        <v>166</v>
      </c>
      <c r="B159" s="14" t="s">
        <v>167</v>
      </c>
      <c r="C159" s="77"/>
      <c r="D159" s="28" t="s">
        <v>157</v>
      </c>
      <c r="E159" s="35">
        <v>1</v>
      </c>
      <c r="F159" s="273"/>
      <c r="G159" s="266"/>
    </row>
    <row r="160" spans="1:7">
      <c r="A160" s="25" t="s">
        <v>168</v>
      </c>
      <c r="B160" s="14" t="s">
        <v>169</v>
      </c>
      <c r="C160" s="77"/>
      <c r="D160" s="28" t="s">
        <v>157</v>
      </c>
      <c r="E160" s="35">
        <v>1</v>
      </c>
      <c r="F160" s="273"/>
      <c r="G160" s="266"/>
    </row>
    <row r="161" spans="1:7">
      <c r="A161" s="25" t="s">
        <v>170</v>
      </c>
      <c r="B161" s="14" t="s">
        <v>171</v>
      </c>
      <c r="C161" s="77"/>
      <c r="D161" s="28" t="s">
        <v>157</v>
      </c>
      <c r="E161" s="35">
        <v>1</v>
      </c>
      <c r="F161" s="273"/>
      <c r="G161" s="266"/>
    </row>
    <row r="162" spans="1:7">
      <c r="A162" s="25" t="s">
        <v>172</v>
      </c>
      <c r="B162" s="14" t="s">
        <v>173</v>
      </c>
      <c r="C162" s="77"/>
      <c r="D162" s="28" t="s">
        <v>157</v>
      </c>
      <c r="E162" s="35">
        <v>43</v>
      </c>
      <c r="F162" s="273"/>
      <c r="G162" s="266"/>
    </row>
    <row r="163" spans="1:7">
      <c r="A163" s="25" t="s">
        <v>174</v>
      </c>
      <c r="B163" s="14" t="s">
        <v>175</v>
      </c>
      <c r="C163" s="77"/>
      <c r="D163" s="28" t="s">
        <v>157</v>
      </c>
      <c r="E163" s="35">
        <v>1</v>
      </c>
      <c r="F163" s="273"/>
      <c r="G163" s="266"/>
    </row>
    <row r="164" spans="1:7">
      <c r="A164" s="25" t="s">
        <v>176</v>
      </c>
      <c r="B164" s="14" t="s">
        <v>177</v>
      </c>
      <c r="C164" s="77"/>
      <c r="D164" s="28" t="s">
        <v>157</v>
      </c>
      <c r="E164" s="35">
        <v>1</v>
      </c>
      <c r="F164" s="273"/>
      <c r="G164" s="266"/>
    </row>
    <row r="165" spans="1:7">
      <c r="A165" s="25"/>
      <c r="B165" s="14"/>
      <c r="C165" s="77"/>
      <c r="D165" s="28"/>
      <c r="E165" s="35"/>
      <c r="F165" s="275"/>
      <c r="G165" s="255"/>
    </row>
    <row r="166" spans="1:7" ht="27.6">
      <c r="A166" s="25"/>
      <c r="B166" s="257" t="s">
        <v>178</v>
      </c>
      <c r="C166" s="258" t="s">
        <v>179</v>
      </c>
      <c r="D166" s="28"/>
      <c r="E166" s="35">
        <v>745</v>
      </c>
      <c r="F166" s="274"/>
      <c r="G166" s="267"/>
    </row>
    <row r="167" spans="1:7">
      <c r="A167" s="25">
        <v>3.2</v>
      </c>
      <c r="B167" s="21" t="s">
        <v>180</v>
      </c>
      <c r="C167" s="77"/>
      <c r="D167" s="28"/>
      <c r="E167" s="35"/>
      <c r="F167" s="273"/>
      <c r="G167" s="266"/>
    </row>
    <row r="168" spans="1:7">
      <c r="A168" s="25" t="s">
        <v>181</v>
      </c>
      <c r="B168" s="14" t="s">
        <v>182</v>
      </c>
      <c r="C168" s="77"/>
      <c r="D168" s="28" t="s">
        <v>157</v>
      </c>
      <c r="E168" s="35">
        <v>102</v>
      </c>
      <c r="F168" s="273"/>
      <c r="G168" s="266"/>
    </row>
    <row r="169" spans="1:7">
      <c r="A169" s="25" t="s">
        <v>183</v>
      </c>
      <c r="B169" s="14" t="s">
        <v>184</v>
      </c>
      <c r="C169" s="77"/>
      <c r="D169" s="28" t="s">
        <v>157</v>
      </c>
      <c r="E169" s="35">
        <v>13</v>
      </c>
      <c r="F169" s="273"/>
      <c r="G169" s="266"/>
    </row>
    <row r="170" spans="1:7">
      <c r="A170" s="25" t="s">
        <v>185</v>
      </c>
      <c r="B170" s="14" t="s">
        <v>186</v>
      </c>
      <c r="C170" s="77"/>
      <c r="D170" s="28" t="s">
        <v>157</v>
      </c>
      <c r="E170" s="35">
        <v>8</v>
      </c>
      <c r="F170" s="273"/>
      <c r="G170" s="266"/>
    </row>
    <row r="171" spans="1:7" ht="14.4" thickBot="1">
      <c r="A171" s="25" t="s">
        <v>187</v>
      </c>
      <c r="B171" s="14" t="s">
        <v>188</v>
      </c>
      <c r="C171" s="77"/>
      <c r="D171" s="28" t="s">
        <v>157</v>
      </c>
      <c r="E171" s="35">
        <v>1</v>
      </c>
      <c r="F171" s="273"/>
      <c r="G171" s="266"/>
    </row>
    <row r="172" spans="1:7" ht="14.4" thickBot="1">
      <c r="A172" s="20"/>
      <c r="B172" s="76" t="s">
        <v>189</v>
      </c>
      <c r="C172" s="259"/>
      <c r="D172" s="73"/>
      <c r="E172" s="74">
        <f>SUM(E168:E171)</f>
        <v>124</v>
      </c>
      <c r="F172" s="92"/>
      <c r="G172" s="289"/>
    </row>
    <row r="173" spans="1:7" ht="14.4" thickBot="1">
      <c r="A173" s="20" t="s">
        <v>190</v>
      </c>
      <c r="B173" s="76" t="s">
        <v>191</v>
      </c>
      <c r="C173" s="259"/>
      <c r="D173" s="73" t="s">
        <v>157</v>
      </c>
      <c r="E173" s="74">
        <v>5</v>
      </c>
      <c r="F173" s="93"/>
      <c r="G173" s="266"/>
    </row>
    <row r="174" spans="1:7">
      <c r="A174" s="20"/>
      <c r="B174" s="292"/>
      <c r="C174" s="293"/>
      <c r="D174" s="294"/>
      <c r="E174" s="314"/>
      <c r="F174" s="315"/>
      <c r="G174" s="313"/>
    </row>
    <row r="175" spans="1:7" ht="12.75" customHeight="1">
      <c r="A175" s="20"/>
      <c r="B175" s="386" t="s">
        <v>192</v>
      </c>
      <c r="C175" s="387"/>
      <c r="D175" s="387"/>
      <c r="E175" s="387"/>
      <c r="F175" s="273"/>
      <c r="G175" s="266"/>
    </row>
    <row r="176" spans="1:7">
      <c r="A176" s="20">
        <v>4</v>
      </c>
      <c r="B176" s="295" t="s">
        <v>193</v>
      </c>
      <c r="C176" s="78"/>
      <c r="D176" s="23"/>
      <c r="E176" s="49"/>
      <c r="F176" s="273"/>
      <c r="G176" s="266"/>
    </row>
    <row r="177" spans="1:7">
      <c r="A177" s="20">
        <v>4.0999999999999996</v>
      </c>
      <c r="B177" s="296" t="s">
        <v>194</v>
      </c>
      <c r="C177" s="78" t="s">
        <v>195</v>
      </c>
      <c r="D177" s="28" t="s">
        <v>196</v>
      </c>
      <c r="E177" s="49">
        <v>51.64</v>
      </c>
      <c r="F177" s="273"/>
      <c r="G177" s="266"/>
    </row>
    <row r="178" spans="1:7">
      <c r="A178" s="20">
        <v>4.2</v>
      </c>
      <c r="B178" s="296" t="s">
        <v>197</v>
      </c>
      <c r="C178" s="78" t="s">
        <v>198</v>
      </c>
      <c r="D178" s="28" t="s">
        <v>196</v>
      </c>
      <c r="E178" s="49">
        <v>85.44</v>
      </c>
      <c r="F178" s="273"/>
      <c r="G178" s="266"/>
    </row>
    <row r="179" spans="1:7">
      <c r="A179" s="20">
        <v>4.3</v>
      </c>
      <c r="B179" s="296" t="s">
        <v>199</v>
      </c>
      <c r="C179" s="78" t="s">
        <v>195</v>
      </c>
      <c r="D179" s="28" t="s">
        <v>196</v>
      </c>
      <c r="E179" s="49">
        <v>173.25</v>
      </c>
      <c r="F179" s="273"/>
      <c r="G179" s="266"/>
    </row>
    <row r="180" spans="1:7">
      <c r="A180" s="20">
        <v>4.4000000000000004</v>
      </c>
      <c r="B180" s="296" t="s">
        <v>200</v>
      </c>
      <c r="C180" s="78"/>
      <c r="D180" s="28" t="s">
        <v>201</v>
      </c>
      <c r="E180" s="49">
        <v>122.14100000000001</v>
      </c>
      <c r="F180" s="273"/>
      <c r="G180" s="266"/>
    </row>
    <row r="181" spans="1:7">
      <c r="A181" s="20">
        <v>4.5</v>
      </c>
      <c r="B181" s="296" t="s">
        <v>202</v>
      </c>
      <c r="C181" s="78"/>
      <c r="D181" s="28" t="s">
        <v>196</v>
      </c>
      <c r="E181" s="49">
        <v>32.094999999999999</v>
      </c>
      <c r="F181" s="273"/>
      <c r="G181" s="266"/>
    </row>
    <row r="182" spans="1:7">
      <c r="A182" s="20">
        <v>4.5999999999999996</v>
      </c>
      <c r="B182" s="296" t="s">
        <v>203</v>
      </c>
      <c r="C182" s="78"/>
      <c r="D182" s="28"/>
      <c r="E182" s="49"/>
      <c r="F182" s="273"/>
      <c r="G182" s="266"/>
    </row>
    <row r="183" spans="1:7">
      <c r="A183" s="20">
        <v>4.7</v>
      </c>
      <c r="B183" s="296" t="s">
        <v>204</v>
      </c>
      <c r="C183" s="78" t="s">
        <v>195</v>
      </c>
      <c r="D183" s="28" t="s">
        <v>196</v>
      </c>
      <c r="E183" s="49">
        <v>5.4</v>
      </c>
      <c r="F183" s="273"/>
      <c r="G183" s="266"/>
    </row>
    <row r="184" spans="1:7">
      <c r="A184" s="20">
        <v>4.8</v>
      </c>
      <c r="B184" s="296" t="s">
        <v>197</v>
      </c>
      <c r="C184" s="78" t="s">
        <v>198</v>
      </c>
      <c r="D184" s="28" t="s">
        <v>196</v>
      </c>
      <c r="E184" s="49">
        <v>33.356000000000002</v>
      </c>
      <c r="F184" s="273"/>
      <c r="G184" s="266"/>
    </row>
    <row r="185" spans="1:7">
      <c r="A185" s="20">
        <v>4.9000000000000004</v>
      </c>
      <c r="B185" s="296" t="s">
        <v>205</v>
      </c>
      <c r="C185" s="78" t="s">
        <v>195</v>
      </c>
      <c r="D185" s="28" t="s">
        <v>196</v>
      </c>
      <c r="E185" s="49">
        <v>102.221</v>
      </c>
      <c r="F185" s="273"/>
      <c r="G185" s="266"/>
    </row>
    <row r="186" spans="1:7">
      <c r="A186" s="20">
        <v>5</v>
      </c>
      <c r="B186" s="296" t="s">
        <v>200</v>
      </c>
      <c r="C186" s="78"/>
      <c r="D186" s="28" t="s">
        <v>201</v>
      </c>
      <c r="E186" s="49">
        <v>57.68</v>
      </c>
      <c r="F186" s="273"/>
      <c r="G186" s="266"/>
    </row>
    <row r="187" spans="1:7">
      <c r="A187" s="20">
        <v>5.1000000000000103</v>
      </c>
      <c r="B187" s="296" t="s">
        <v>202</v>
      </c>
      <c r="C187" s="78"/>
      <c r="D187" s="28" t="s">
        <v>196</v>
      </c>
      <c r="E187" s="49">
        <v>22.503</v>
      </c>
      <c r="F187" s="273"/>
      <c r="G187" s="266"/>
    </row>
    <row r="188" spans="1:7">
      <c r="A188" s="20">
        <v>5.2000000000000099</v>
      </c>
      <c r="B188" s="296"/>
      <c r="C188" s="78"/>
      <c r="D188" s="28"/>
      <c r="E188" s="49"/>
      <c r="F188" s="273"/>
      <c r="G188" s="266"/>
    </row>
    <row r="189" spans="1:7" ht="27.6">
      <c r="A189" s="20">
        <v>5.3000000000000096</v>
      </c>
      <c r="B189" s="295" t="s">
        <v>206</v>
      </c>
      <c r="C189" s="78"/>
      <c r="D189" s="28"/>
      <c r="E189" s="49"/>
      <c r="F189" s="273"/>
      <c r="G189" s="266"/>
    </row>
    <row r="190" spans="1:7">
      <c r="A190" s="20">
        <v>5.4000000000000101</v>
      </c>
      <c r="B190" s="296" t="s">
        <v>204</v>
      </c>
      <c r="C190" s="78" t="s">
        <v>195</v>
      </c>
      <c r="D190" s="28" t="s">
        <v>196</v>
      </c>
      <c r="E190" s="49">
        <v>12</v>
      </c>
      <c r="F190" s="273"/>
      <c r="G190" s="266"/>
    </row>
    <row r="191" spans="1:7">
      <c r="A191" s="20">
        <v>5.5000000000000098</v>
      </c>
      <c r="B191" s="296" t="s">
        <v>197</v>
      </c>
      <c r="C191" s="78" t="s">
        <v>198</v>
      </c>
      <c r="D191" s="28" t="s">
        <v>196</v>
      </c>
      <c r="E191" s="49">
        <v>27.2</v>
      </c>
      <c r="F191" s="273"/>
      <c r="G191" s="266"/>
    </row>
    <row r="192" spans="1:7">
      <c r="A192" s="20">
        <v>5.6000000000000103</v>
      </c>
      <c r="B192" s="296" t="s">
        <v>205</v>
      </c>
      <c r="C192" s="78" t="s">
        <v>195</v>
      </c>
      <c r="D192" s="28" t="s">
        <v>196</v>
      </c>
      <c r="E192" s="49">
        <v>16</v>
      </c>
      <c r="F192" s="273"/>
      <c r="G192" s="266"/>
    </row>
    <row r="193" spans="1:7">
      <c r="A193" s="20">
        <v>5.7000000000000099</v>
      </c>
      <c r="B193" s="296" t="s">
        <v>200</v>
      </c>
      <c r="C193" s="78"/>
      <c r="D193" s="28" t="s">
        <v>201</v>
      </c>
      <c r="E193" s="49">
        <v>7</v>
      </c>
      <c r="F193" s="273"/>
      <c r="G193" s="266"/>
    </row>
    <row r="194" spans="1:7">
      <c r="A194" s="20">
        <v>5.8000000000000096</v>
      </c>
      <c r="B194" s="296" t="s">
        <v>202</v>
      </c>
      <c r="C194" s="78"/>
      <c r="D194" s="28" t="s">
        <v>196</v>
      </c>
      <c r="E194" s="49">
        <v>3.5</v>
      </c>
      <c r="F194" s="273"/>
      <c r="G194" s="266"/>
    </row>
    <row r="195" spans="1:7" ht="42" thickBot="1">
      <c r="A195" s="20"/>
      <c r="B195" s="296" t="s">
        <v>207</v>
      </c>
      <c r="C195" s="78"/>
      <c r="D195" s="28" t="s">
        <v>208</v>
      </c>
      <c r="E195" s="49">
        <f>E193+E186+E180</f>
        <v>186.82100000000003</v>
      </c>
      <c r="F195" s="316"/>
      <c r="G195" s="271"/>
    </row>
    <row r="196" spans="1:7" ht="14.4" thickBot="1">
      <c r="A196" s="20"/>
      <c r="B196" s="260" t="s">
        <v>209</v>
      </c>
      <c r="C196" s="261"/>
      <c r="D196" s="73"/>
      <c r="E196" s="80"/>
      <c r="F196" s="265"/>
      <c r="G196" s="290"/>
    </row>
    <row r="197" spans="1:7">
      <c r="A197" s="20"/>
      <c r="B197" s="296"/>
      <c r="C197" s="78"/>
      <c r="D197" s="28"/>
      <c r="E197" s="49"/>
      <c r="F197" s="273"/>
      <c r="G197" s="266"/>
    </row>
    <row r="198" spans="1:7">
      <c r="A198" s="20">
        <v>5.9000000000000101</v>
      </c>
      <c r="B198" s="296" t="s">
        <v>210</v>
      </c>
      <c r="C198" s="78"/>
      <c r="D198" s="28"/>
      <c r="E198" s="49">
        <v>128</v>
      </c>
      <c r="F198" s="273"/>
      <c r="G198" s="266"/>
    </row>
    <row r="199" spans="1:7" ht="28.2" thickBot="1">
      <c r="A199" s="20">
        <v>6.0000000000000098</v>
      </c>
      <c r="B199" s="296" t="s">
        <v>211</v>
      </c>
      <c r="C199" s="78"/>
      <c r="D199" s="28" t="s">
        <v>201</v>
      </c>
      <c r="E199" s="49">
        <v>38.130000000000003</v>
      </c>
      <c r="F199" s="273"/>
      <c r="G199" s="266"/>
    </row>
    <row r="200" spans="1:7" ht="14.4" thickBot="1">
      <c r="A200" s="20"/>
      <c r="B200" s="260" t="s">
        <v>212</v>
      </c>
      <c r="C200" s="261"/>
      <c r="D200" s="73"/>
      <c r="E200" s="80"/>
      <c r="F200" s="92"/>
      <c r="G200" s="289"/>
    </row>
    <row r="201" spans="1:7">
      <c r="A201" s="20">
        <v>7</v>
      </c>
      <c r="B201" s="295" t="s">
        <v>213</v>
      </c>
      <c r="C201" s="78"/>
      <c r="D201" s="28"/>
      <c r="E201" s="49"/>
      <c r="F201" s="273"/>
      <c r="G201" s="266"/>
    </row>
    <row r="202" spans="1:7" ht="82.8">
      <c r="A202" s="20">
        <v>7.1</v>
      </c>
      <c r="B202" s="296" t="s">
        <v>214</v>
      </c>
      <c r="C202" s="78"/>
      <c r="D202" s="28" t="s">
        <v>148</v>
      </c>
      <c r="E202" s="49">
        <v>80</v>
      </c>
      <c r="F202" s="273"/>
      <c r="G202" s="266"/>
    </row>
    <row r="203" spans="1:7">
      <c r="A203" s="20">
        <v>8</v>
      </c>
      <c r="B203" s="295" t="s">
        <v>215</v>
      </c>
      <c r="C203" s="78"/>
      <c r="D203" s="28"/>
      <c r="E203" s="49"/>
      <c r="F203" s="273"/>
      <c r="G203" s="266"/>
    </row>
    <row r="204" spans="1:7" ht="27.6">
      <c r="A204" s="20">
        <v>8.1</v>
      </c>
      <c r="B204" s="296" t="s">
        <v>216</v>
      </c>
      <c r="C204" s="297"/>
      <c r="D204" s="28" t="s">
        <v>217</v>
      </c>
      <c r="E204" s="49">
        <v>6.0474999999999994</v>
      </c>
      <c r="F204" s="273"/>
      <c r="G204" s="266"/>
    </row>
    <row r="205" spans="1:7" ht="41.4">
      <c r="A205" s="20">
        <v>8.1999999999999993</v>
      </c>
      <c r="B205" s="296" t="s">
        <v>218</v>
      </c>
      <c r="C205" s="297"/>
      <c r="D205" s="28" t="s">
        <v>148</v>
      </c>
      <c r="E205" s="49">
        <v>15.4</v>
      </c>
      <c r="F205" s="273"/>
      <c r="G205" s="266"/>
    </row>
    <row r="206" spans="1:7" ht="14.4" thickBot="1">
      <c r="A206" s="20">
        <v>8.3000000000000007</v>
      </c>
      <c r="B206" s="296" t="s">
        <v>219</v>
      </c>
      <c r="C206" s="297"/>
      <c r="D206" s="28" t="s">
        <v>148</v>
      </c>
      <c r="E206" s="49">
        <v>52</v>
      </c>
      <c r="F206" s="273"/>
      <c r="G206" s="266"/>
    </row>
    <row r="207" spans="1:7" ht="14.4" thickBot="1">
      <c r="A207" s="20"/>
      <c r="B207" s="260" t="s">
        <v>220</v>
      </c>
      <c r="C207" s="261"/>
      <c r="D207" s="317"/>
      <c r="E207" s="314"/>
      <c r="F207" s="92"/>
      <c r="G207" s="289"/>
    </row>
    <row r="208" spans="1:7">
      <c r="A208" s="20">
        <v>9</v>
      </c>
      <c r="B208" s="295" t="s">
        <v>221</v>
      </c>
      <c r="C208" s="297"/>
      <c r="D208" s="208"/>
      <c r="E208" s="209"/>
      <c r="F208" s="273"/>
      <c r="G208" s="266"/>
    </row>
    <row r="209" spans="1:7" ht="41.4">
      <c r="A209" s="20">
        <v>9.1</v>
      </c>
      <c r="B209" s="296" t="s">
        <v>222</v>
      </c>
      <c r="C209" s="297"/>
      <c r="D209" s="28" t="s">
        <v>148</v>
      </c>
      <c r="E209" s="318">
        <v>19.8</v>
      </c>
      <c r="F209" s="273"/>
      <c r="G209" s="266"/>
    </row>
    <row r="210" spans="1:7">
      <c r="A210" s="20"/>
      <c r="B210" s="296" t="s">
        <v>223</v>
      </c>
      <c r="C210" s="297"/>
      <c r="D210" s="28"/>
      <c r="E210" s="318"/>
      <c r="F210" s="273"/>
      <c r="G210" s="266"/>
    </row>
    <row r="211" spans="1:7" ht="14.4" thickBot="1">
      <c r="A211" s="20"/>
      <c r="B211" s="298" t="s">
        <v>224</v>
      </c>
      <c r="C211" s="299"/>
      <c r="D211" s="215"/>
      <c r="E211" s="216"/>
      <c r="F211" s="102"/>
      <c r="G211" s="272"/>
    </row>
  </sheetData>
  <mergeCells count="11">
    <mergeCell ref="A1:B1"/>
    <mergeCell ref="A3:E3"/>
    <mergeCell ref="A2:G2"/>
    <mergeCell ref="B175:E175"/>
    <mergeCell ref="F4:F5"/>
    <mergeCell ref="G4:G5"/>
    <mergeCell ref="B58:C58"/>
    <mergeCell ref="A4:A5"/>
    <mergeCell ref="B4:B5"/>
    <mergeCell ref="D4:D5"/>
    <mergeCell ref="E4:E5"/>
  </mergeCells>
  <pageMargins left="0.7" right="0.7" top="0.75" bottom="0.75" header="0.3" footer="0.3"/>
  <pageSetup scale="51" orientation="landscape" r:id="rId1"/>
  <rowBreaks count="2" manualBreakCount="2">
    <brk id="49" max="16383" man="1"/>
    <brk id="17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6"/>
  <sheetViews>
    <sheetView view="pageBreakPreview" topLeftCell="A219" zoomScale="80" zoomScaleNormal="100" zoomScaleSheetLayoutView="80" workbookViewId="0">
      <selection activeCell="E267" sqref="E267"/>
    </sheetView>
  </sheetViews>
  <sheetFormatPr defaultRowHeight="14.4"/>
  <cols>
    <col min="2" max="2" width="39.88671875" customWidth="1"/>
    <col min="3" max="3" width="30.44140625" customWidth="1"/>
    <col min="4" max="4" width="11.33203125" customWidth="1"/>
    <col min="6" max="6" width="10.5546875" bestFit="1" customWidth="1"/>
    <col min="7" max="7" width="15.109375" bestFit="1" customWidth="1"/>
    <col min="8" max="8" width="15.33203125" bestFit="1" customWidth="1"/>
  </cols>
  <sheetData>
    <row r="1" spans="1:7">
      <c r="A1" s="84" t="s">
        <v>0</v>
      </c>
      <c r="B1" s="85" t="s">
        <v>1</v>
      </c>
      <c r="C1" s="10" t="s">
        <v>6</v>
      </c>
      <c r="D1" s="86" t="s">
        <v>2</v>
      </c>
      <c r="E1" s="86" t="s">
        <v>3</v>
      </c>
      <c r="F1" s="7" t="s">
        <v>4</v>
      </c>
      <c r="G1" s="9" t="s">
        <v>5</v>
      </c>
    </row>
    <row r="2" spans="1:7">
      <c r="A2" s="12"/>
      <c r="B2" s="87"/>
      <c r="C2" s="10"/>
      <c r="D2" s="88"/>
      <c r="E2" s="88"/>
      <c r="F2" s="11"/>
      <c r="G2" s="12"/>
    </row>
    <row r="3" spans="1:7" ht="18">
      <c r="A3" s="402" t="s">
        <v>225</v>
      </c>
      <c r="B3" s="403"/>
      <c r="C3" s="403"/>
      <c r="D3" s="403"/>
      <c r="E3" s="404"/>
      <c r="F3" s="18"/>
      <c r="G3" s="19"/>
    </row>
    <row r="4" spans="1:7">
      <c r="A4" s="20"/>
      <c r="B4" s="89" t="s">
        <v>226</v>
      </c>
      <c r="C4" s="22"/>
      <c r="D4" s="23"/>
      <c r="E4" s="23"/>
      <c r="F4" s="405"/>
      <c r="G4" s="405"/>
    </row>
    <row r="5" spans="1:7" ht="84.6">
      <c r="A5" s="90">
        <v>1</v>
      </c>
      <c r="B5" s="26" t="s">
        <v>227</v>
      </c>
      <c r="C5" s="26" t="s">
        <v>228</v>
      </c>
      <c r="D5" s="28" t="s">
        <v>76</v>
      </c>
      <c r="E5" s="91">
        <v>330</v>
      </c>
      <c r="F5" s="18"/>
      <c r="G5" s="19">
        <f t="shared" ref="G5:G28" si="0">E5*F5</f>
        <v>0</v>
      </c>
    </row>
    <row r="6" spans="1:7" ht="96.6">
      <c r="A6" s="90">
        <v>2</v>
      </c>
      <c r="B6" s="26" t="s">
        <v>229</v>
      </c>
      <c r="C6" s="26" t="s">
        <v>230</v>
      </c>
      <c r="D6" s="28" t="s">
        <v>76</v>
      </c>
      <c r="E6" s="91">
        <v>460</v>
      </c>
      <c r="F6" s="18"/>
      <c r="G6" s="19">
        <f t="shared" si="0"/>
        <v>0</v>
      </c>
    </row>
    <row r="7" spans="1:7">
      <c r="A7" s="90">
        <v>3</v>
      </c>
      <c r="B7" s="26" t="s">
        <v>231</v>
      </c>
      <c r="C7" s="26" t="s">
        <v>232</v>
      </c>
      <c r="D7" s="28" t="s">
        <v>76</v>
      </c>
      <c r="E7" s="91">
        <v>35</v>
      </c>
      <c r="F7" s="18"/>
      <c r="G7" s="19">
        <f t="shared" si="0"/>
        <v>0</v>
      </c>
    </row>
    <row r="8" spans="1:7">
      <c r="A8" s="90">
        <v>4</v>
      </c>
      <c r="B8" s="26" t="s">
        <v>233</v>
      </c>
      <c r="C8" s="26" t="s">
        <v>234</v>
      </c>
      <c r="D8" s="28" t="s">
        <v>76</v>
      </c>
      <c r="E8" s="91">
        <v>15</v>
      </c>
      <c r="F8" s="18"/>
      <c r="G8" s="19">
        <f t="shared" si="0"/>
        <v>0</v>
      </c>
    </row>
    <row r="9" spans="1:7" ht="27.6">
      <c r="A9" s="90">
        <v>5</v>
      </c>
      <c r="B9" s="26" t="s">
        <v>235</v>
      </c>
      <c r="C9" s="26" t="s">
        <v>234</v>
      </c>
      <c r="D9" s="28" t="s">
        <v>76</v>
      </c>
      <c r="E9" s="91">
        <v>15</v>
      </c>
      <c r="F9" s="18"/>
      <c r="G9" s="19">
        <f t="shared" si="0"/>
        <v>0</v>
      </c>
    </row>
    <row r="10" spans="1:7" ht="27.6">
      <c r="A10" s="90">
        <v>9</v>
      </c>
      <c r="B10" s="26" t="s">
        <v>236</v>
      </c>
      <c r="C10" s="26" t="s">
        <v>237</v>
      </c>
      <c r="D10" s="28" t="s">
        <v>76</v>
      </c>
      <c r="E10" s="91">
        <v>57</v>
      </c>
      <c r="F10" s="18"/>
      <c r="G10" s="19">
        <f t="shared" si="0"/>
        <v>0</v>
      </c>
    </row>
    <row r="11" spans="1:7">
      <c r="A11" s="90">
        <v>10</v>
      </c>
      <c r="B11" s="26" t="s">
        <v>238</v>
      </c>
      <c r="C11" s="26" t="s">
        <v>239</v>
      </c>
      <c r="D11" s="28" t="s">
        <v>76</v>
      </c>
      <c r="E11" s="91">
        <v>40</v>
      </c>
      <c r="F11" s="18"/>
      <c r="G11" s="19">
        <f t="shared" si="0"/>
        <v>0</v>
      </c>
    </row>
    <row r="12" spans="1:7">
      <c r="A12" s="90">
        <v>12</v>
      </c>
      <c r="B12" s="26" t="s">
        <v>240</v>
      </c>
      <c r="C12" s="26" t="s">
        <v>239</v>
      </c>
      <c r="D12" s="28" t="s">
        <v>76</v>
      </c>
      <c r="E12" s="91">
        <v>10</v>
      </c>
      <c r="F12" s="18"/>
      <c r="G12" s="19">
        <f t="shared" si="0"/>
        <v>0</v>
      </c>
    </row>
    <row r="13" spans="1:7">
      <c r="A13" s="90">
        <v>13</v>
      </c>
      <c r="B13" s="26" t="s">
        <v>241</v>
      </c>
      <c r="C13" s="26" t="s">
        <v>242</v>
      </c>
      <c r="D13" s="28" t="s">
        <v>76</v>
      </c>
      <c r="E13" s="91">
        <v>1</v>
      </c>
      <c r="F13" s="18"/>
      <c r="G13" s="19">
        <f t="shared" si="0"/>
        <v>0</v>
      </c>
    </row>
    <row r="14" spans="1:7">
      <c r="A14" s="90">
        <v>15</v>
      </c>
      <c r="B14" s="26" t="s">
        <v>243</v>
      </c>
      <c r="C14" s="26" t="s">
        <v>234</v>
      </c>
      <c r="D14" s="28" t="s">
        <v>76</v>
      </c>
      <c r="E14" s="91">
        <v>3</v>
      </c>
      <c r="F14" s="18"/>
      <c r="G14" s="19">
        <f t="shared" si="0"/>
        <v>0</v>
      </c>
    </row>
    <row r="15" spans="1:7">
      <c r="A15" s="90">
        <v>16</v>
      </c>
      <c r="B15" s="26" t="s">
        <v>244</v>
      </c>
      <c r="C15" s="26" t="s">
        <v>245</v>
      </c>
      <c r="D15" s="28" t="s">
        <v>76</v>
      </c>
      <c r="E15" s="91">
        <v>12</v>
      </c>
      <c r="F15" s="18"/>
      <c r="G15" s="19">
        <f t="shared" si="0"/>
        <v>0</v>
      </c>
    </row>
    <row r="16" spans="1:7" ht="27.6">
      <c r="A16" s="90"/>
      <c r="B16" s="26" t="s">
        <v>246</v>
      </c>
      <c r="C16" s="26" t="s">
        <v>247</v>
      </c>
      <c r="D16" s="28" t="s">
        <v>76</v>
      </c>
      <c r="E16" s="91">
        <v>2</v>
      </c>
      <c r="F16" s="18"/>
      <c r="G16" s="19">
        <f t="shared" si="0"/>
        <v>0</v>
      </c>
    </row>
    <row r="17" spans="1:7" ht="27.6">
      <c r="A17" s="90"/>
      <c r="B17" s="26" t="s">
        <v>248</v>
      </c>
      <c r="C17" s="26" t="s">
        <v>247</v>
      </c>
      <c r="D17" s="28" t="s">
        <v>76</v>
      </c>
      <c r="E17" s="91">
        <v>9</v>
      </c>
      <c r="F17" s="18"/>
      <c r="G17" s="19">
        <f t="shared" si="0"/>
        <v>0</v>
      </c>
    </row>
    <row r="18" spans="1:7" ht="27.6">
      <c r="A18" s="90">
        <v>17</v>
      </c>
      <c r="B18" s="26" t="s">
        <v>249</v>
      </c>
      <c r="C18" s="26" t="s">
        <v>250</v>
      </c>
      <c r="D18" s="28" t="s">
        <v>76</v>
      </c>
      <c r="E18" s="91">
        <v>25</v>
      </c>
      <c r="F18" s="18"/>
      <c r="G18" s="19">
        <f t="shared" si="0"/>
        <v>0</v>
      </c>
    </row>
    <row r="19" spans="1:7">
      <c r="A19" s="90">
        <v>18</v>
      </c>
      <c r="B19" s="26" t="s">
        <v>251</v>
      </c>
      <c r="C19" s="26" t="s">
        <v>252</v>
      </c>
      <c r="D19" s="28" t="s">
        <v>76</v>
      </c>
      <c r="E19" s="91">
        <v>165</v>
      </c>
      <c r="F19" s="18"/>
      <c r="G19" s="19">
        <f t="shared" si="0"/>
        <v>0</v>
      </c>
    </row>
    <row r="20" spans="1:7" ht="27.6">
      <c r="A20" s="90">
        <v>19</v>
      </c>
      <c r="B20" s="26" t="s">
        <v>253</v>
      </c>
      <c r="C20" s="26" t="s">
        <v>254</v>
      </c>
      <c r="D20" s="28" t="s">
        <v>76</v>
      </c>
      <c r="E20" s="91">
        <v>8</v>
      </c>
      <c r="F20" s="18"/>
      <c r="G20" s="19">
        <f t="shared" si="0"/>
        <v>0</v>
      </c>
    </row>
    <row r="21" spans="1:7" ht="27.6">
      <c r="A21" s="90">
        <v>20</v>
      </c>
      <c r="B21" s="26" t="s">
        <v>255</v>
      </c>
      <c r="C21" s="26" t="s">
        <v>256</v>
      </c>
      <c r="D21" s="28" t="s">
        <v>257</v>
      </c>
      <c r="E21" s="91">
        <v>2050</v>
      </c>
      <c r="F21" s="18"/>
      <c r="G21" s="19">
        <f t="shared" si="0"/>
        <v>0</v>
      </c>
    </row>
    <row r="22" spans="1:7">
      <c r="A22" s="90">
        <v>21</v>
      </c>
      <c r="B22" s="26" t="s">
        <v>258</v>
      </c>
      <c r="C22" s="26" t="s">
        <v>259</v>
      </c>
      <c r="D22" s="28" t="s">
        <v>76</v>
      </c>
      <c r="E22" s="91">
        <v>35</v>
      </c>
      <c r="F22" s="18"/>
      <c r="G22" s="19">
        <f t="shared" si="0"/>
        <v>0</v>
      </c>
    </row>
    <row r="23" spans="1:7">
      <c r="A23" s="90">
        <v>22</v>
      </c>
      <c r="B23" s="26" t="s">
        <v>260</v>
      </c>
      <c r="C23" s="26" t="s">
        <v>261</v>
      </c>
      <c r="D23" s="28" t="s">
        <v>76</v>
      </c>
      <c r="E23" s="91">
        <v>6</v>
      </c>
      <c r="F23" s="18"/>
      <c r="G23" s="19">
        <f t="shared" si="0"/>
        <v>0</v>
      </c>
    </row>
    <row r="24" spans="1:7" ht="41.4">
      <c r="A24" s="90">
        <v>23</v>
      </c>
      <c r="B24" s="26" t="s">
        <v>262</v>
      </c>
      <c r="C24" s="26" t="s">
        <v>254</v>
      </c>
      <c r="D24" s="28" t="s">
        <v>76</v>
      </c>
      <c r="E24" s="91">
        <v>28</v>
      </c>
      <c r="F24" s="18"/>
      <c r="G24" s="19">
        <f t="shared" si="0"/>
        <v>0</v>
      </c>
    </row>
    <row r="25" spans="1:7" ht="41.4">
      <c r="A25" s="90">
        <v>24</v>
      </c>
      <c r="B25" s="26" t="s">
        <v>263</v>
      </c>
      <c r="C25" s="26" t="s">
        <v>254</v>
      </c>
      <c r="D25" s="28" t="s">
        <v>76</v>
      </c>
      <c r="E25" s="91">
        <v>32</v>
      </c>
      <c r="F25" s="18"/>
      <c r="G25" s="19">
        <f t="shared" si="0"/>
        <v>0</v>
      </c>
    </row>
    <row r="26" spans="1:7" ht="27.6">
      <c r="A26" s="90">
        <v>25</v>
      </c>
      <c r="B26" s="26" t="s">
        <v>264</v>
      </c>
      <c r="C26" s="26" t="s">
        <v>265</v>
      </c>
      <c r="D26" s="28" t="s">
        <v>76</v>
      </c>
      <c r="E26" s="91">
        <v>25</v>
      </c>
      <c r="F26" s="18"/>
      <c r="G26" s="19">
        <f t="shared" si="0"/>
        <v>0</v>
      </c>
    </row>
    <row r="27" spans="1:7" ht="69">
      <c r="A27" s="90">
        <v>26</v>
      </c>
      <c r="B27" s="26" t="s">
        <v>266</v>
      </c>
      <c r="C27" s="26" t="s">
        <v>267</v>
      </c>
      <c r="D27" s="28" t="s">
        <v>76</v>
      </c>
      <c r="E27" s="91">
        <v>40</v>
      </c>
      <c r="F27" s="18"/>
      <c r="G27" s="19">
        <f t="shared" si="0"/>
        <v>0</v>
      </c>
    </row>
    <row r="28" spans="1:7">
      <c r="A28" s="90">
        <v>27</v>
      </c>
      <c r="B28" s="26" t="s">
        <v>268</v>
      </c>
      <c r="C28" s="26" t="s">
        <v>269</v>
      </c>
      <c r="D28" s="28" t="s">
        <v>76</v>
      </c>
      <c r="E28" s="91">
        <v>15</v>
      </c>
      <c r="F28" s="18"/>
      <c r="G28" s="19">
        <f t="shared" si="0"/>
        <v>0</v>
      </c>
    </row>
    <row r="29" spans="1:7">
      <c r="A29" s="406" t="s">
        <v>270</v>
      </c>
      <c r="B29" s="406"/>
      <c r="C29" s="94"/>
      <c r="D29" s="95"/>
      <c r="E29" s="94">
        <f>SUM(E5:E28)-E21</f>
        <v>1368</v>
      </c>
      <c r="F29" s="96"/>
      <c r="G29" s="97">
        <f>SUM(G5:G28)</f>
        <v>0</v>
      </c>
    </row>
    <row r="30" spans="1:7" ht="15.6">
      <c r="A30" s="99"/>
      <c r="B30" s="100"/>
      <c r="C30" s="101"/>
      <c r="D30" s="101"/>
      <c r="E30" s="101"/>
      <c r="F30" s="18"/>
      <c r="G30" s="19"/>
    </row>
    <row r="31" spans="1:7">
      <c r="A31" s="407" t="s">
        <v>271</v>
      </c>
      <c r="B31" s="408"/>
      <c r="C31" s="408"/>
      <c r="D31" s="408"/>
      <c r="E31" s="409"/>
      <c r="F31" s="410"/>
      <c r="G31" s="411"/>
    </row>
    <row r="32" spans="1:7">
      <c r="A32" s="90">
        <v>1</v>
      </c>
      <c r="B32" s="26" t="s">
        <v>272</v>
      </c>
      <c r="C32" s="26" t="s">
        <v>273</v>
      </c>
      <c r="D32" s="28" t="s">
        <v>76</v>
      </c>
      <c r="E32" s="91">
        <v>85</v>
      </c>
      <c r="F32" s="18"/>
      <c r="G32" s="19">
        <f t="shared" ref="G32:G42" si="1">E32*F32</f>
        <v>0</v>
      </c>
    </row>
    <row r="33" spans="1:7">
      <c r="A33" s="90">
        <v>2</v>
      </c>
      <c r="B33" s="26" t="s">
        <v>274</v>
      </c>
      <c r="C33" s="26" t="s">
        <v>273</v>
      </c>
      <c r="D33" s="28" t="s">
        <v>76</v>
      </c>
      <c r="E33" s="91">
        <v>128</v>
      </c>
      <c r="F33" s="18"/>
      <c r="G33" s="19">
        <f t="shared" si="1"/>
        <v>0</v>
      </c>
    </row>
    <row r="34" spans="1:7">
      <c r="A34" s="90">
        <v>3</v>
      </c>
      <c r="B34" s="26" t="s">
        <v>275</v>
      </c>
      <c r="C34" s="26" t="s">
        <v>273</v>
      </c>
      <c r="D34" s="28" t="s">
        <v>76</v>
      </c>
      <c r="E34" s="91">
        <v>144</v>
      </c>
      <c r="F34" s="18"/>
      <c r="G34" s="19">
        <f t="shared" si="1"/>
        <v>0</v>
      </c>
    </row>
    <row r="35" spans="1:7">
      <c r="A35" s="90">
        <v>4</v>
      </c>
      <c r="B35" s="26" t="s">
        <v>276</v>
      </c>
      <c r="C35" s="26" t="s">
        <v>273</v>
      </c>
      <c r="D35" s="28" t="s">
        <v>76</v>
      </c>
      <c r="E35" s="91">
        <v>39</v>
      </c>
      <c r="F35" s="18"/>
      <c r="G35" s="19">
        <f t="shared" si="1"/>
        <v>0</v>
      </c>
    </row>
    <row r="36" spans="1:7">
      <c r="A36" s="90">
        <v>5</v>
      </c>
      <c r="B36" s="26" t="s">
        <v>277</v>
      </c>
      <c r="C36" s="26" t="s">
        <v>273</v>
      </c>
      <c r="D36" s="28" t="s">
        <v>76</v>
      </c>
      <c r="E36" s="91">
        <v>40</v>
      </c>
      <c r="F36" s="18"/>
      <c r="G36" s="19">
        <f t="shared" si="1"/>
        <v>0</v>
      </c>
    </row>
    <row r="37" spans="1:7">
      <c r="A37" s="90">
        <v>6</v>
      </c>
      <c r="B37" s="26" t="s">
        <v>278</v>
      </c>
      <c r="C37" s="26" t="s">
        <v>273</v>
      </c>
      <c r="D37" s="28" t="s">
        <v>76</v>
      </c>
      <c r="E37" s="91">
        <v>32</v>
      </c>
      <c r="F37" s="18"/>
      <c r="G37" s="19">
        <f t="shared" si="1"/>
        <v>0</v>
      </c>
    </row>
    <row r="38" spans="1:7">
      <c r="A38" s="90">
        <v>7</v>
      </c>
      <c r="B38" s="26" t="s">
        <v>279</v>
      </c>
      <c r="C38" s="26" t="s">
        <v>273</v>
      </c>
      <c r="D38" s="28" t="s">
        <v>76</v>
      </c>
      <c r="E38" s="91">
        <v>9</v>
      </c>
      <c r="F38" s="18"/>
      <c r="G38" s="19">
        <f t="shared" si="1"/>
        <v>0</v>
      </c>
    </row>
    <row r="39" spans="1:7">
      <c r="A39" s="90">
        <v>8</v>
      </c>
      <c r="B39" s="26" t="s">
        <v>280</v>
      </c>
      <c r="C39" s="26" t="s">
        <v>281</v>
      </c>
      <c r="D39" s="28" t="s">
        <v>76</v>
      </c>
      <c r="E39" s="91">
        <v>15</v>
      </c>
      <c r="F39" s="18"/>
      <c r="G39" s="19">
        <f t="shared" si="1"/>
        <v>0</v>
      </c>
    </row>
    <row r="40" spans="1:7" ht="27.6">
      <c r="A40" s="90">
        <v>9</v>
      </c>
      <c r="B40" s="26" t="s">
        <v>282</v>
      </c>
      <c r="C40" s="26" t="s">
        <v>283</v>
      </c>
      <c r="D40" s="28" t="s">
        <v>76</v>
      </c>
      <c r="E40" s="91">
        <v>41</v>
      </c>
      <c r="F40" s="18"/>
      <c r="G40" s="19">
        <f t="shared" si="1"/>
        <v>0</v>
      </c>
    </row>
    <row r="41" spans="1:7">
      <c r="A41" s="90">
        <v>10</v>
      </c>
      <c r="B41" s="26" t="s">
        <v>284</v>
      </c>
      <c r="C41" s="26" t="s">
        <v>285</v>
      </c>
      <c r="D41" s="28" t="s">
        <v>76</v>
      </c>
      <c r="E41" s="91">
        <v>15</v>
      </c>
      <c r="F41" s="18"/>
      <c r="G41" s="19">
        <f t="shared" si="1"/>
        <v>0</v>
      </c>
    </row>
    <row r="42" spans="1:7">
      <c r="A42" s="90">
        <v>11</v>
      </c>
      <c r="B42" s="26" t="s">
        <v>286</v>
      </c>
      <c r="C42" s="26" t="s">
        <v>285</v>
      </c>
      <c r="D42" s="28" t="s">
        <v>76</v>
      </c>
      <c r="E42" s="91">
        <v>15</v>
      </c>
      <c r="F42" s="18"/>
      <c r="G42" s="19">
        <f t="shared" si="1"/>
        <v>0</v>
      </c>
    </row>
    <row r="43" spans="1:7">
      <c r="A43" s="412" t="s">
        <v>287</v>
      </c>
      <c r="B43" s="412"/>
      <c r="C43" s="412"/>
      <c r="D43" s="412"/>
      <c r="E43" s="103">
        <f>SUM(E32:E42)</f>
        <v>563</v>
      </c>
      <c r="F43" s="104"/>
      <c r="G43" s="104">
        <f>SUM(G32:G42)</f>
        <v>0</v>
      </c>
    </row>
    <row r="44" spans="1:7" ht="15.6">
      <c r="A44" s="105"/>
      <c r="B44" s="106"/>
      <c r="C44" s="107"/>
      <c r="D44" s="107"/>
      <c r="E44" s="108"/>
      <c r="F44" s="18"/>
      <c r="G44" s="19"/>
    </row>
    <row r="45" spans="1:7" ht="15.6">
      <c r="A45" s="99"/>
      <c r="B45" s="109"/>
      <c r="C45" s="110"/>
      <c r="D45" s="110"/>
      <c r="E45" s="101"/>
      <c r="F45" s="18"/>
      <c r="G45" s="19"/>
    </row>
    <row r="46" spans="1:7">
      <c r="A46" s="413" t="s">
        <v>288</v>
      </c>
      <c r="B46" s="414"/>
      <c r="C46" s="414"/>
      <c r="D46" s="414"/>
      <c r="E46" s="415"/>
      <c r="F46" s="405"/>
      <c r="G46" s="405"/>
    </row>
    <row r="47" spans="1:7" ht="41.4">
      <c r="A47" s="111">
        <v>1</v>
      </c>
      <c r="B47" s="112" t="s">
        <v>289</v>
      </c>
      <c r="C47" s="112" t="s">
        <v>290</v>
      </c>
      <c r="D47" s="113" t="s">
        <v>76</v>
      </c>
      <c r="E47" s="112">
        <v>320</v>
      </c>
      <c r="F47" s="92"/>
      <c r="G47" s="114">
        <f>E47*F47</f>
        <v>0</v>
      </c>
    </row>
    <row r="48" spans="1:7" ht="41.4">
      <c r="A48" s="111">
        <v>2</v>
      </c>
      <c r="B48" s="112" t="s">
        <v>291</v>
      </c>
      <c r="C48" s="112" t="s">
        <v>290</v>
      </c>
      <c r="D48" s="113" t="s">
        <v>76</v>
      </c>
      <c r="E48" s="112">
        <v>385</v>
      </c>
      <c r="F48" s="92"/>
      <c r="G48" s="114">
        <f>E48*F48</f>
        <v>0</v>
      </c>
    </row>
    <row r="49" spans="1:7" ht="41.4">
      <c r="A49" s="111">
        <v>3</v>
      </c>
      <c r="B49" s="112" t="s">
        <v>292</v>
      </c>
      <c r="C49" s="112" t="s">
        <v>281</v>
      </c>
      <c r="D49" s="113" t="s">
        <v>76</v>
      </c>
      <c r="E49" s="112">
        <v>15</v>
      </c>
      <c r="F49" s="92"/>
      <c r="G49" s="114">
        <f>E49*F49</f>
        <v>0</v>
      </c>
    </row>
    <row r="50" spans="1:7" ht="41.4">
      <c r="A50" s="111">
        <v>4</v>
      </c>
      <c r="B50" s="112" t="s">
        <v>293</v>
      </c>
      <c r="C50" s="112" t="s">
        <v>294</v>
      </c>
      <c r="D50" s="113" t="s">
        <v>76</v>
      </c>
      <c r="E50" s="112">
        <v>40</v>
      </c>
      <c r="F50" s="92"/>
      <c r="G50" s="114">
        <f>E50*F50</f>
        <v>0</v>
      </c>
    </row>
    <row r="51" spans="1:7">
      <c r="A51" s="406" t="s">
        <v>295</v>
      </c>
      <c r="B51" s="406"/>
      <c r="C51" s="406"/>
      <c r="D51" s="406"/>
      <c r="E51" s="94">
        <f>SUM(E47:E50)</f>
        <v>760</v>
      </c>
      <c r="F51" s="96"/>
      <c r="G51" s="104">
        <f>SUM(G47:G50)</f>
        <v>0</v>
      </c>
    </row>
    <row r="52" spans="1:7">
      <c r="A52" s="115"/>
      <c r="B52" s="116"/>
      <c r="C52" s="116"/>
      <c r="D52" s="116"/>
      <c r="E52" s="117"/>
      <c r="F52" s="118"/>
      <c r="G52" s="119"/>
    </row>
    <row r="53" spans="1:7">
      <c r="A53" s="416" t="s">
        <v>296</v>
      </c>
      <c r="B53" s="417"/>
      <c r="C53" s="417"/>
      <c r="D53" s="417"/>
      <c r="E53" s="418"/>
      <c r="F53" s="405"/>
      <c r="G53" s="405"/>
    </row>
    <row r="54" spans="1:7">
      <c r="A54" s="90">
        <v>1</v>
      </c>
      <c r="B54" s="26" t="s">
        <v>297</v>
      </c>
      <c r="C54" s="26" t="s">
        <v>298</v>
      </c>
      <c r="D54" s="26" t="s">
        <v>299</v>
      </c>
      <c r="E54" s="91">
        <v>198</v>
      </c>
      <c r="F54" s="18"/>
      <c r="G54" s="19">
        <f t="shared" ref="G54:G117" si="2">E54*F54</f>
        <v>0</v>
      </c>
    </row>
    <row r="55" spans="1:7">
      <c r="A55" s="90">
        <v>2</v>
      </c>
      <c r="B55" s="26" t="s">
        <v>297</v>
      </c>
      <c r="C55" s="26" t="s">
        <v>300</v>
      </c>
      <c r="D55" s="26" t="s">
        <v>299</v>
      </c>
      <c r="E55" s="91">
        <v>226</v>
      </c>
      <c r="F55" s="18"/>
      <c r="G55" s="19">
        <f t="shared" si="2"/>
        <v>0</v>
      </c>
    </row>
    <row r="56" spans="1:7">
      <c r="A56" s="90">
        <v>3</v>
      </c>
      <c r="B56" s="26" t="s">
        <v>297</v>
      </c>
      <c r="C56" s="26" t="s">
        <v>301</v>
      </c>
      <c r="D56" s="26" t="s">
        <v>299</v>
      </c>
      <c r="E56" s="91">
        <v>42</v>
      </c>
      <c r="F56" s="18"/>
      <c r="G56" s="19">
        <f t="shared" si="2"/>
        <v>0</v>
      </c>
    </row>
    <row r="57" spans="1:7">
      <c r="A57" s="90">
        <v>4</v>
      </c>
      <c r="B57" s="26" t="s">
        <v>297</v>
      </c>
      <c r="C57" s="26" t="s">
        <v>302</v>
      </c>
      <c r="D57" s="26" t="s">
        <v>303</v>
      </c>
      <c r="E57" s="91">
        <v>24</v>
      </c>
      <c r="F57" s="18"/>
      <c r="G57" s="19">
        <f t="shared" si="2"/>
        <v>0</v>
      </c>
    </row>
    <row r="58" spans="1:7">
      <c r="A58" s="90">
        <v>5</v>
      </c>
      <c r="B58" s="26" t="s">
        <v>297</v>
      </c>
      <c r="C58" s="26" t="s">
        <v>304</v>
      </c>
      <c r="D58" s="26" t="s">
        <v>303</v>
      </c>
      <c r="E58" s="91">
        <v>10</v>
      </c>
      <c r="F58" s="18"/>
      <c r="G58" s="19">
        <f t="shared" si="2"/>
        <v>0</v>
      </c>
    </row>
    <row r="59" spans="1:7">
      <c r="A59" s="90">
        <v>7</v>
      </c>
      <c r="B59" s="26" t="s">
        <v>297</v>
      </c>
      <c r="C59" s="26" t="s">
        <v>305</v>
      </c>
      <c r="D59" s="26" t="s">
        <v>299</v>
      </c>
      <c r="E59" s="91">
        <v>19</v>
      </c>
      <c r="F59" s="18"/>
      <c r="G59" s="19">
        <f t="shared" si="2"/>
        <v>0</v>
      </c>
    </row>
    <row r="60" spans="1:7">
      <c r="A60" s="90">
        <v>8</v>
      </c>
      <c r="B60" s="26" t="s">
        <v>297</v>
      </c>
      <c r="C60" s="26" t="s">
        <v>306</v>
      </c>
      <c r="D60" s="26" t="s">
        <v>299</v>
      </c>
      <c r="E60" s="91">
        <v>4</v>
      </c>
      <c r="F60" s="18"/>
      <c r="G60" s="19">
        <f t="shared" si="2"/>
        <v>0</v>
      </c>
    </row>
    <row r="61" spans="1:7">
      <c r="A61" s="90">
        <v>9</v>
      </c>
      <c r="B61" s="26" t="s">
        <v>297</v>
      </c>
      <c r="C61" s="26" t="s">
        <v>307</v>
      </c>
      <c r="D61" s="26" t="s">
        <v>299</v>
      </c>
      <c r="E61" s="91">
        <v>4</v>
      </c>
      <c r="F61" s="18"/>
      <c r="G61" s="19">
        <f t="shared" si="2"/>
        <v>0</v>
      </c>
    </row>
    <row r="62" spans="1:7">
      <c r="A62" s="90">
        <v>10</v>
      </c>
      <c r="B62" s="26" t="s">
        <v>297</v>
      </c>
      <c r="C62" s="26" t="s">
        <v>308</v>
      </c>
      <c r="D62" s="26" t="s">
        <v>299</v>
      </c>
      <c r="E62" s="91">
        <v>4</v>
      </c>
      <c r="F62" s="18"/>
      <c r="G62" s="19">
        <f t="shared" si="2"/>
        <v>0</v>
      </c>
    </row>
    <row r="63" spans="1:7">
      <c r="A63" s="90">
        <v>11</v>
      </c>
      <c r="B63" s="26" t="s">
        <v>297</v>
      </c>
      <c r="C63" s="26" t="s">
        <v>309</v>
      </c>
      <c r="D63" s="26" t="s">
        <v>299</v>
      </c>
      <c r="E63" s="91">
        <v>4</v>
      </c>
      <c r="F63" s="18"/>
      <c r="G63" s="19">
        <f t="shared" si="2"/>
        <v>0</v>
      </c>
    </row>
    <row r="64" spans="1:7">
      <c r="A64" s="90">
        <v>12</v>
      </c>
      <c r="B64" s="26" t="s">
        <v>297</v>
      </c>
      <c r="C64" s="26" t="s">
        <v>310</v>
      </c>
      <c r="D64" s="26" t="s">
        <v>299</v>
      </c>
      <c r="E64" s="91">
        <v>8</v>
      </c>
      <c r="F64" s="18"/>
      <c r="G64" s="19">
        <f t="shared" si="2"/>
        <v>0</v>
      </c>
    </row>
    <row r="65" spans="1:7">
      <c r="A65" s="90">
        <v>13</v>
      </c>
      <c r="B65" s="26" t="s">
        <v>297</v>
      </c>
      <c r="C65" s="26" t="s">
        <v>311</v>
      </c>
      <c r="D65" s="26" t="s">
        <v>299</v>
      </c>
      <c r="E65" s="91">
        <v>10</v>
      </c>
      <c r="F65" s="18"/>
      <c r="G65" s="19">
        <f t="shared" si="2"/>
        <v>0</v>
      </c>
    </row>
    <row r="66" spans="1:7">
      <c r="A66" s="90">
        <v>14</v>
      </c>
      <c r="B66" s="26" t="s">
        <v>297</v>
      </c>
      <c r="C66" s="26" t="s">
        <v>312</v>
      </c>
      <c r="D66" s="26" t="s">
        <v>299</v>
      </c>
      <c r="E66" s="91">
        <v>22</v>
      </c>
      <c r="F66" s="18"/>
      <c r="G66" s="19">
        <f t="shared" si="2"/>
        <v>0</v>
      </c>
    </row>
    <row r="67" spans="1:7">
      <c r="A67" s="90">
        <v>15</v>
      </c>
      <c r="B67" s="26" t="s">
        <v>297</v>
      </c>
      <c r="C67" s="26" t="s">
        <v>313</v>
      </c>
      <c r="D67" s="26" t="s">
        <v>299</v>
      </c>
      <c r="E67" s="91">
        <v>7</v>
      </c>
      <c r="F67" s="18"/>
      <c r="G67" s="19">
        <f t="shared" si="2"/>
        <v>0</v>
      </c>
    </row>
    <row r="68" spans="1:7">
      <c r="A68" s="90">
        <v>16</v>
      </c>
      <c r="B68" s="26" t="s">
        <v>297</v>
      </c>
      <c r="C68" s="26" t="s">
        <v>314</v>
      </c>
      <c r="D68" s="26" t="s">
        <v>299</v>
      </c>
      <c r="E68" s="91">
        <v>25</v>
      </c>
      <c r="F68" s="18"/>
      <c r="G68" s="19">
        <f t="shared" si="2"/>
        <v>0</v>
      </c>
    </row>
    <row r="69" spans="1:7">
      <c r="A69" s="90">
        <v>17</v>
      </c>
      <c r="B69" s="26" t="s">
        <v>297</v>
      </c>
      <c r="C69" s="26" t="s">
        <v>315</v>
      </c>
      <c r="D69" s="26" t="s">
        <v>299</v>
      </c>
      <c r="E69" s="91">
        <v>5</v>
      </c>
      <c r="F69" s="18"/>
      <c r="G69" s="19">
        <f t="shared" si="2"/>
        <v>0</v>
      </c>
    </row>
    <row r="70" spans="1:7">
      <c r="A70" s="90">
        <v>18</v>
      </c>
      <c r="B70" s="26" t="s">
        <v>297</v>
      </c>
      <c r="C70" s="26" t="s">
        <v>316</v>
      </c>
      <c r="D70" s="26" t="s">
        <v>299</v>
      </c>
      <c r="E70" s="91">
        <v>4</v>
      </c>
      <c r="F70" s="18"/>
      <c r="G70" s="19">
        <f t="shared" si="2"/>
        <v>0</v>
      </c>
    </row>
    <row r="71" spans="1:7">
      <c r="A71" s="90">
        <v>19</v>
      </c>
      <c r="B71" s="26" t="s">
        <v>297</v>
      </c>
      <c r="C71" s="26" t="s">
        <v>317</v>
      </c>
      <c r="D71" s="26" t="s">
        <v>299</v>
      </c>
      <c r="E71" s="91">
        <v>18</v>
      </c>
      <c r="F71" s="18"/>
      <c r="G71" s="19">
        <f t="shared" si="2"/>
        <v>0</v>
      </c>
    </row>
    <row r="72" spans="1:7">
      <c r="A72" s="90">
        <v>20</v>
      </c>
      <c r="B72" s="26" t="s">
        <v>297</v>
      </c>
      <c r="C72" s="26" t="s">
        <v>318</v>
      </c>
      <c r="D72" s="26" t="s">
        <v>299</v>
      </c>
      <c r="E72" s="91">
        <v>2</v>
      </c>
      <c r="F72" s="18"/>
      <c r="G72" s="19">
        <f t="shared" si="2"/>
        <v>0</v>
      </c>
    </row>
    <row r="73" spans="1:7">
      <c r="A73" s="90">
        <v>21</v>
      </c>
      <c r="B73" s="26" t="s">
        <v>297</v>
      </c>
      <c r="C73" s="26" t="s">
        <v>319</v>
      </c>
      <c r="D73" s="26" t="s">
        <v>299</v>
      </c>
      <c r="E73" s="91">
        <v>2</v>
      </c>
      <c r="F73" s="18"/>
      <c r="G73" s="19">
        <f t="shared" si="2"/>
        <v>0</v>
      </c>
    </row>
    <row r="74" spans="1:7">
      <c r="A74" s="90">
        <v>22</v>
      </c>
      <c r="B74" s="26" t="s">
        <v>297</v>
      </c>
      <c r="C74" s="26" t="s">
        <v>320</v>
      </c>
      <c r="D74" s="26" t="s">
        <v>299</v>
      </c>
      <c r="E74" s="91">
        <v>2</v>
      </c>
      <c r="F74" s="18"/>
      <c r="G74" s="19">
        <f t="shared" si="2"/>
        <v>0</v>
      </c>
    </row>
    <row r="75" spans="1:7">
      <c r="A75" s="90">
        <v>23</v>
      </c>
      <c r="B75" s="26" t="s">
        <v>297</v>
      </c>
      <c r="C75" s="26" t="s">
        <v>321</v>
      </c>
      <c r="D75" s="26" t="s">
        <v>299</v>
      </c>
      <c r="E75" s="91">
        <v>2</v>
      </c>
      <c r="F75" s="18"/>
      <c r="G75" s="19">
        <f t="shared" si="2"/>
        <v>0</v>
      </c>
    </row>
    <row r="76" spans="1:7">
      <c r="A76" s="90">
        <v>24</v>
      </c>
      <c r="B76" s="26" t="s">
        <v>322</v>
      </c>
      <c r="C76" s="26" t="s">
        <v>323</v>
      </c>
      <c r="D76" s="26" t="s">
        <v>299</v>
      </c>
      <c r="E76" s="91">
        <v>25</v>
      </c>
      <c r="F76" s="18"/>
      <c r="G76" s="19">
        <f t="shared" si="2"/>
        <v>0</v>
      </c>
    </row>
    <row r="77" spans="1:7">
      <c r="A77" s="90">
        <v>25</v>
      </c>
      <c r="B77" s="26" t="s">
        <v>324</v>
      </c>
      <c r="C77" s="26" t="s">
        <v>325</v>
      </c>
      <c r="D77" s="26" t="s">
        <v>299</v>
      </c>
      <c r="E77" s="91">
        <v>1</v>
      </c>
      <c r="F77" s="18"/>
      <c r="G77" s="19">
        <f t="shared" si="2"/>
        <v>0</v>
      </c>
    </row>
    <row r="78" spans="1:7">
      <c r="A78" s="90">
        <v>26</v>
      </c>
      <c r="B78" s="26" t="s">
        <v>326</v>
      </c>
      <c r="C78" s="26" t="s">
        <v>327</v>
      </c>
      <c r="D78" s="26" t="s">
        <v>299</v>
      </c>
      <c r="E78" s="91">
        <v>18</v>
      </c>
      <c r="F78" s="18"/>
      <c r="G78" s="19">
        <f t="shared" si="2"/>
        <v>0</v>
      </c>
    </row>
    <row r="79" spans="1:7">
      <c r="A79" s="90">
        <v>27</v>
      </c>
      <c r="B79" s="26" t="s">
        <v>328</v>
      </c>
      <c r="C79" s="26" t="s">
        <v>329</v>
      </c>
      <c r="D79" s="26" t="s">
        <v>330</v>
      </c>
      <c r="E79" s="91">
        <v>1</v>
      </c>
      <c r="F79" s="18"/>
      <c r="G79" s="19">
        <f t="shared" si="2"/>
        <v>0</v>
      </c>
    </row>
    <row r="80" spans="1:7">
      <c r="A80" s="412" t="s">
        <v>331</v>
      </c>
      <c r="B80" s="412"/>
      <c r="C80" s="412"/>
      <c r="D80" s="103"/>
      <c r="E80" s="103">
        <f>SUM(E54:E79)</f>
        <v>687</v>
      </c>
      <c r="F80" s="104"/>
      <c r="G80" s="120">
        <f>SUM(G54:G79)</f>
        <v>0</v>
      </c>
    </row>
    <row r="81" spans="1:7" ht="15.6">
      <c r="A81" s="121"/>
      <c r="B81" s="122"/>
      <c r="C81" s="123"/>
      <c r="D81" s="124"/>
      <c r="E81" s="125"/>
      <c r="F81" s="18"/>
      <c r="G81" s="19">
        <f t="shared" si="2"/>
        <v>0</v>
      </c>
    </row>
    <row r="82" spans="1:7" ht="15.6">
      <c r="A82" s="99"/>
      <c r="B82" s="126"/>
      <c r="C82" s="127"/>
      <c r="D82" s="128"/>
      <c r="E82" s="129"/>
      <c r="F82" s="18"/>
      <c r="G82" s="4"/>
    </row>
    <row r="83" spans="1:7">
      <c r="A83" s="419" t="s">
        <v>332</v>
      </c>
      <c r="B83" s="419"/>
      <c r="C83" s="419"/>
      <c r="D83" s="419"/>
      <c r="E83" s="419"/>
      <c r="F83" s="420"/>
      <c r="G83" s="420"/>
    </row>
    <row r="84" spans="1:7" ht="179.4">
      <c r="A84" s="111">
        <v>1</v>
      </c>
      <c r="B84" s="112" t="s">
        <v>333</v>
      </c>
      <c r="C84" s="112" t="s">
        <v>334</v>
      </c>
      <c r="D84" s="112" t="s">
        <v>303</v>
      </c>
      <c r="E84" s="112">
        <v>1</v>
      </c>
      <c r="F84" s="130"/>
      <c r="G84" s="131">
        <f t="shared" si="2"/>
        <v>0</v>
      </c>
    </row>
    <row r="85" spans="1:7" ht="151.80000000000001">
      <c r="A85" s="111">
        <v>2</v>
      </c>
      <c r="B85" s="112" t="s">
        <v>335</v>
      </c>
      <c r="C85" s="112" t="s">
        <v>336</v>
      </c>
      <c r="D85" s="112" t="s">
        <v>303</v>
      </c>
      <c r="E85" s="112">
        <v>1</v>
      </c>
      <c r="F85" s="92"/>
      <c r="G85" s="114">
        <f t="shared" si="2"/>
        <v>0</v>
      </c>
    </row>
    <row r="86" spans="1:7" ht="138">
      <c r="A86" s="111">
        <v>3</v>
      </c>
      <c r="B86" s="112" t="s">
        <v>337</v>
      </c>
      <c r="C86" s="112" t="s">
        <v>338</v>
      </c>
      <c r="D86" s="112" t="s">
        <v>303</v>
      </c>
      <c r="E86" s="112">
        <v>1</v>
      </c>
      <c r="F86" s="92"/>
      <c r="G86" s="114">
        <f t="shared" si="2"/>
        <v>0</v>
      </c>
    </row>
    <row r="87" spans="1:7">
      <c r="A87" s="406" t="s">
        <v>339</v>
      </c>
      <c r="B87" s="406"/>
      <c r="C87" s="406"/>
      <c r="D87" s="94"/>
      <c r="E87" s="94">
        <f>SUM(E84:E86)</f>
        <v>3</v>
      </c>
      <c r="F87" s="104"/>
      <c r="G87" s="104">
        <f>SUM(G84:G86)</f>
        <v>0</v>
      </c>
    </row>
    <row r="88" spans="1:7" ht="36">
      <c r="A88" s="132"/>
      <c r="B88" s="133" t="s">
        <v>340</v>
      </c>
      <c r="C88" s="133"/>
      <c r="D88" s="134"/>
      <c r="E88" s="135"/>
      <c r="F88" s="18"/>
      <c r="G88" s="19"/>
    </row>
    <row r="89" spans="1:7" ht="18">
      <c r="A89" s="136"/>
      <c r="B89" s="137"/>
      <c r="C89" s="138"/>
      <c r="D89" s="139"/>
      <c r="E89" s="139"/>
      <c r="F89" s="410"/>
      <c r="G89" s="411"/>
    </row>
    <row r="90" spans="1:7">
      <c r="A90" s="136"/>
      <c r="B90" s="140" t="s">
        <v>341</v>
      </c>
      <c r="C90" s="138"/>
      <c r="D90" s="139"/>
      <c r="E90" s="139"/>
      <c r="F90" s="18"/>
      <c r="G90" s="19"/>
    </row>
    <row r="91" spans="1:7" ht="193.2">
      <c r="A91" s="141">
        <v>2.1</v>
      </c>
      <c r="B91" s="26" t="s">
        <v>342</v>
      </c>
      <c r="C91" s="26" t="s">
        <v>343</v>
      </c>
      <c r="D91" s="26" t="s">
        <v>299</v>
      </c>
      <c r="E91" s="142">
        <v>1</v>
      </c>
      <c r="F91" s="18"/>
      <c r="G91" s="19">
        <f t="shared" si="2"/>
        <v>0</v>
      </c>
    </row>
    <row r="92" spans="1:7" ht="69">
      <c r="A92" s="143">
        <v>2.2000000000000002</v>
      </c>
      <c r="B92" s="26" t="s">
        <v>344</v>
      </c>
      <c r="C92" s="26" t="s">
        <v>345</v>
      </c>
      <c r="D92" s="26" t="s">
        <v>299</v>
      </c>
      <c r="E92" s="144">
        <v>1</v>
      </c>
      <c r="F92" s="18"/>
      <c r="G92" s="19">
        <f t="shared" si="2"/>
        <v>0</v>
      </c>
    </row>
    <row r="93" spans="1:7">
      <c r="A93" s="427" t="s">
        <v>346</v>
      </c>
      <c r="B93" s="427"/>
      <c r="C93" s="427"/>
      <c r="D93" s="103"/>
      <c r="E93" s="145"/>
      <c r="F93" s="104"/>
      <c r="G93" s="104">
        <f>SUM(G91:G92)</f>
        <v>0</v>
      </c>
    </row>
    <row r="94" spans="1:7" ht="18">
      <c r="A94" s="146" t="s">
        <v>347</v>
      </c>
      <c r="B94" s="428" t="s">
        <v>348</v>
      </c>
      <c r="C94" s="428"/>
      <c r="D94" s="428"/>
      <c r="E94" s="429"/>
      <c r="F94" s="18"/>
      <c r="G94" s="19"/>
    </row>
    <row r="95" spans="1:7" ht="18">
      <c r="A95" s="136"/>
      <c r="B95" s="137"/>
      <c r="C95" s="138"/>
      <c r="D95" s="139"/>
      <c r="E95" s="139"/>
      <c r="F95" s="18"/>
      <c r="G95" s="19"/>
    </row>
    <row r="96" spans="1:7">
      <c r="A96" s="421" t="s">
        <v>349</v>
      </c>
      <c r="B96" s="422"/>
      <c r="C96" s="422"/>
      <c r="D96" s="422"/>
      <c r="E96" s="423"/>
      <c r="F96" s="430"/>
      <c r="G96" s="431"/>
    </row>
    <row r="97" spans="1:7" ht="15.6">
      <c r="A97" s="99"/>
      <c r="B97" s="147"/>
      <c r="C97" s="148"/>
      <c r="D97" s="149"/>
      <c r="E97" s="150"/>
    </row>
    <row r="98" spans="1:7">
      <c r="A98" s="90">
        <v>1</v>
      </c>
      <c r="B98" s="26" t="s">
        <v>350</v>
      </c>
      <c r="C98" s="26" t="s">
        <v>351</v>
      </c>
      <c r="D98" s="26" t="s">
        <v>299</v>
      </c>
      <c r="E98" s="91">
        <v>3500</v>
      </c>
      <c r="F98" s="18"/>
      <c r="G98" s="19">
        <f t="shared" si="2"/>
        <v>0</v>
      </c>
    </row>
    <row r="99" spans="1:7">
      <c r="A99" s="90">
        <v>2</v>
      </c>
      <c r="B99" s="26" t="s">
        <v>352</v>
      </c>
      <c r="C99" s="26" t="s">
        <v>351</v>
      </c>
      <c r="D99" s="26" t="s">
        <v>299</v>
      </c>
      <c r="E99" s="91">
        <v>300</v>
      </c>
      <c r="F99" s="18"/>
      <c r="G99" s="19">
        <f t="shared" si="2"/>
        <v>0</v>
      </c>
    </row>
    <row r="100" spans="1:7">
      <c r="A100" s="90">
        <v>3</v>
      </c>
      <c r="B100" s="26" t="s">
        <v>353</v>
      </c>
      <c r="C100" s="26" t="s">
        <v>351</v>
      </c>
      <c r="D100" s="26" t="s">
        <v>299</v>
      </c>
      <c r="E100" s="91">
        <v>300</v>
      </c>
      <c r="F100" s="18"/>
      <c r="G100" s="19">
        <f t="shared" si="2"/>
        <v>0</v>
      </c>
    </row>
    <row r="101" spans="1:7">
      <c r="A101" s="90">
        <v>4</v>
      </c>
      <c r="B101" s="26" t="s">
        <v>354</v>
      </c>
      <c r="C101" s="26" t="s">
        <v>355</v>
      </c>
      <c r="D101" s="26" t="s">
        <v>299</v>
      </c>
      <c r="E101" s="91">
        <v>120</v>
      </c>
      <c r="F101" s="18"/>
      <c r="G101" s="19">
        <f t="shared" si="2"/>
        <v>0</v>
      </c>
    </row>
    <row r="102" spans="1:7">
      <c r="A102" s="90">
        <v>5</v>
      </c>
      <c r="B102" s="26" t="s">
        <v>352</v>
      </c>
      <c r="C102" s="26" t="s">
        <v>355</v>
      </c>
      <c r="D102" s="26" t="s">
        <v>299</v>
      </c>
      <c r="E102" s="91">
        <v>70</v>
      </c>
      <c r="F102" s="18"/>
      <c r="G102" s="19">
        <f t="shared" si="2"/>
        <v>0</v>
      </c>
    </row>
    <row r="103" spans="1:7">
      <c r="A103" s="90">
        <v>6</v>
      </c>
      <c r="B103" s="26" t="s">
        <v>353</v>
      </c>
      <c r="C103" s="26" t="s">
        <v>355</v>
      </c>
      <c r="D103" s="26" t="s">
        <v>299</v>
      </c>
      <c r="E103" s="91">
        <v>140</v>
      </c>
      <c r="F103" s="18"/>
      <c r="G103" s="19">
        <f t="shared" si="2"/>
        <v>0</v>
      </c>
    </row>
    <row r="104" spans="1:7">
      <c r="A104" s="90">
        <v>7</v>
      </c>
      <c r="B104" s="26" t="s">
        <v>356</v>
      </c>
      <c r="C104" s="26" t="s">
        <v>355</v>
      </c>
      <c r="D104" s="26" t="s">
        <v>299</v>
      </c>
      <c r="E104" s="91">
        <v>75</v>
      </c>
      <c r="F104" s="18"/>
      <c r="G104" s="19">
        <f t="shared" si="2"/>
        <v>0</v>
      </c>
    </row>
    <row r="105" spans="1:7">
      <c r="A105" s="90">
        <v>8</v>
      </c>
      <c r="B105" s="26" t="s">
        <v>357</v>
      </c>
      <c r="C105" s="26" t="s">
        <v>358</v>
      </c>
      <c r="D105" s="26" t="s">
        <v>359</v>
      </c>
      <c r="E105" s="91">
        <v>20</v>
      </c>
      <c r="F105" s="18"/>
      <c r="G105" s="19">
        <f t="shared" si="2"/>
        <v>0</v>
      </c>
    </row>
    <row r="106" spans="1:7">
      <c r="A106" s="90">
        <v>9</v>
      </c>
      <c r="B106" s="26" t="s">
        <v>357</v>
      </c>
      <c r="C106" s="26" t="s">
        <v>351</v>
      </c>
      <c r="D106" s="26" t="s">
        <v>359</v>
      </c>
      <c r="E106" s="91">
        <v>30</v>
      </c>
      <c r="F106" s="18"/>
      <c r="G106" s="19">
        <f t="shared" si="2"/>
        <v>0</v>
      </c>
    </row>
    <row r="107" spans="1:7">
      <c r="A107" s="90">
        <v>10</v>
      </c>
      <c r="B107" s="26" t="s">
        <v>357</v>
      </c>
      <c r="C107" s="26" t="s">
        <v>355</v>
      </c>
      <c r="D107" s="26" t="s">
        <v>359</v>
      </c>
      <c r="E107" s="91">
        <v>5</v>
      </c>
      <c r="F107" s="18"/>
      <c r="G107" s="19">
        <f t="shared" si="2"/>
        <v>0</v>
      </c>
    </row>
    <row r="108" spans="1:7">
      <c r="A108" s="90">
        <v>11</v>
      </c>
      <c r="B108" s="26" t="s">
        <v>357</v>
      </c>
      <c r="C108" s="26" t="s">
        <v>360</v>
      </c>
      <c r="D108" s="26" t="s">
        <v>257</v>
      </c>
      <c r="E108" s="91">
        <v>400</v>
      </c>
      <c r="F108" s="18"/>
      <c r="G108" s="19">
        <f t="shared" si="2"/>
        <v>0</v>
      </c>
    </row>
    <row r="109" spans="1:7">
      <c r="A109" s="90">
        <v>12</v>
      </c>
      <c r="B109" s="26" t="s">
        <v>361</v>
      </c>
      <c r="C109" s="26" t="s">
        <v>362</v>
      </c>
      <c r="D109" s="26" t="s">
        <v>299</v>
      </c>
      <c r="E109" s="91">
        <v>80</v>
      </c>
      <c r="F109" s="18"/>
      <c r="G109" s="19">
        <f t="shared" si="2"/>
        <v>0</v>
      </c>
    </row>
    <row r="110" spans="1:7">
      <c r="A110" s="90">
        <v>13</v>
      </c>
      <c r="B110" s="26" t="s">
        <v>363</v>
      </c>
      <c r="C110" s="26" t="s">
        <v>362</v>
      </c>
      <c r="D110" s="26" t="s">
        <v>299</v>
      </c>
      <c r="E110" s="91">
        <v>70</v>
      </c>
      <c r="F110" s="18"/>
      <c r="G110" s="19">
        <f t="shared" si="2"/>
        <v>0</v>
      </c>
    </row>
    <row r="111" spans="1:7">
      <c r="A111" s="90">
        <v>14</v>
      </c>
      <c r="B111" s="26" t="s">
        <v>364</v>
      </c>
      <c r="C111" s="26" t="s">
        <v>362</v>
      </c>
      <c r="D111" s="26" t="s">
        <v>299</v>
      </c>
      <c r="E111" s="91">
        <v>150</v>
      </c>
      <c r="F111" s="18"/>
      <c r="G111" s="19">
        <f t="shared" si="2"/>
        <v>0</v>
      </c>
    </row>
    <row r="112" spans="1:7">
      <c r="A112" s="90">
        <v>15</v>
      </c>
      <c r="B112" s="26" t="s">
        <v>365</v>
      </c>
      <c r="C112" s="26" t="s">
        <v>362</v>
      </c>
      <c r="D112" s="26" t="s">
        <v>299</v>
      </c>
      <c r="E112" s="91">
        <v>65</v>
      </c>
      <c r="F112" s="18"/>
      <c r="G112" s="19">
        <f t="shared" si="2"/>
        <v>0</v>
      </c>
    </row>
    <row r="113" spans="1:7">
      <c r="A113" s="90">
        <v>16</v>
      </c>
      <c r="B113" s="26" t="s">
        <v>366</v>
      </c>
      <c r="C113" s="26" t="s">
        <v>367</v>
      </c>
      <c r="D113" s="26" t="s">
        <v>299</v>
      </c>
      <c r="E113" s="91">
        <v>500</v>
      </c>
      <c r="F113" s="18"/>
      <c r="G113" s="19">
        <f t="shared" si="2"/>
        <v>0</v>
      </c>
    </row>
    <row r="114" spans="1:7">
      <c r="A114" s="90">
        <v>17</v>
      </c>
      <c r="B114" s="26" t="s">
        <v>366</v>
      </c>
      <c r="C114" s="26" t="s">
        <v>368</v>
      </c>
      <c r="D114" s="26" t="s">
        <v>299</v>
      </c>
      <c r="E114" s="91">
        <v>750</v>
      </c>
      <c r="F114" s="18"/>
      <c r="G114" s="19">
        <f t="shared" si="2"/>
        <v>0</v>
      </c>
    </row>
    <row r="115" spans="1:7">
      <c r="A115" s="90">
        <v>18</v>
      </c>
      <c r="B115" s="26" t="s">
        <v>369</v>
      </c>
      <c r="C115" s="26" t="s">
        <v>370</v>
      </c>
      <c r="D115" s="26" t="s">
        <v>303</v>
      </c>
      <c r="E115" s="91">
        <v>80</v>
      </c>
      <c r="F115" s="18"/>
      <c r="G115" s="19">
        <f t="shared" si="2"/>
        <v>0</v>
      </c>
    </row>
    <row r="116" spans="1:7">
      <c r="A116" s="90">
        <v>19</v>
      </c>
      <c r="B116" s="26" t="s">
        <v>371</v>
      </c>
      <c r="C116" s="26" t="s">
        <v>370</v>
      </c>
      <c r="D116" s="26" t="s">
        <v>299</v>
      </c>
      <c r="E116" s="91">
        <v>50</v>
      </c>
      <c r="F116" s="18"/>
      <c r="G116" s="19">
        <f t="shared" si="2"/>
        <v>0</v>
      </c>
    </row>
    <row r="117" spans="1:7">
      <c r="A117" s="90">
        <v>20</v>
      </c>
      <c r="B117" s="26" t="s">
        <v>372</v>
      </c>
      <c r="C117" s="26" t="s">
        <v>373</v>
      </c>
      <c r="D117" s="26" t="s">
        <v>299</v>
      </c>
      <c r="E117" s="91">
        <v>80</v>
      </c>
      <c r="F117" s="18"/>
      <c r="G117" s="19">
        <f t="shared" si="2"/>
        <v>0</v>
      </c>
    </row>
    <row r="118" spans="1:7">
      <c r="A118" s="90">
        <v>21</v>
      </c>
      <c r="B118" s="26" t="s">
        <v>374</v>
      </c>
      <c r="C118" s="26"/>
      <c r="D118" s="26" t="s">
        <v>375</v>
      </c>
      <c r="E118" s="91">
        <v>10</v>
      </c>
      <c r="F118" s="18"/>
      <c r="G118" s="19">
        <f t="shared" ref="G118:G186" si="3">E118*F118</f>
        <v>0</v>
      </c>
    </row>
    <row r="119" spans="1:7">
      <c r="A119" s="90">
        <v>22</v>
      </c>
      <c r="B119" s="26" t="s">
        <v>376</v>
      </c>
      <c r="C119" s="26" t="s">
        <v>377</v>
      </c>
      <c r="D119" s="26" t="s">
        <v>375</v>
      </c>
      <c r="E119" s="91">
        <v>120</v>
      </c>
      <c r="F119" s="18"/>
      <c r="G119" s="19">
        <f t="shared" si="3"/>
        <v>0</v>
      </c>
    </row>
    <row r="120" spans="1:7">
      <c r="A120" s="90">
        <v>23</v>
      </c>
      <c r="B120" s="26" t="s">
        <v>378</v>
      </c>
      <c r="C120" s="26" t="s">
        <v>379</v>
      </c>
      <c r="D120" s="26" t="s">
        <v>299</v>
      </c>
      <c r="E120" s="91">
        <v>6</v>
      </c>
      <c r="F120" s="18"/>
      <c r="G120" s="19">
        <f t="shared" si="3"/>
        <v>0</v>
      </c>
    </row>
    <row r="121" spans="1:7">
      <c r="A121" s="90">
        <v>24</v>
      </c>
      <c r="B121" s="26" t="s">
        <v>378</v>
      </c>
      <c r="C121" s="26" t="s">
        <v>380</v>
      </c>
      <c r="D121" s="26" t="s">
        <v>299</v>
      </c>
      <c r="E121" s="91">
        <v>16</v>
      </c>
      <c r="F121" s="18"/>
      <c r="G121" s="19">
        <f t="shared" si="3"/>
        <v>0</v>
      </c>
    </row>
    <row r="122" spans="1:7">
      <c r="A122" s="90">
        <v>25</v>
      </c>
      <c r="B122" s="26" t="s">
        <v>378</v>
      </c>
      <c r="C122" s="26" t="s">
        <v>381</v>
      </c>
      <c r="D122" s="26" t="s">
        <v>299</v>
      </c>
      <c r="E122" s="91">
        <v>4</v>
      </c>
      <c r="F122" s="18"/>
      <c r="G122" s="19">
        <f t="shared" si="3"/>
        <v>0</v>
      </c>
    </row>
    <row r="123" spans="1:7">
      <c r="A123" s="90">
        <v>26</v>
      </c>
      <c r="B123" s="26" t="s">
        <v>378</v>
      </c>
      <c r="C123" s="26" t="s">
        <v>382</v>
      </c>
      <c r="D123" s="26" t="s">
        <v>299</v>
      </c>
      <c r="E123" s="91">
        <v>4</v>
      </c>
      <c r="F123" s="18"/>
      <c r="G123" s="19">
        <f t="shared" si="3"/>
        <v>0</v>
      </c>
    </row>
    <row r="124" spans="1:7">
      <c r="A124" s="406" t="s">
        <v>383</v>
      </c>
      <c r="B124" s="406"/>
      <c r="C124" s="406"/>
      <c r="D124" s="94"/>
      <c r="E124" s="94"/>
      <c r="F124" s="96"/>
      <c r="G124" s="98">
        <f>SUM(G98:G123)</f>
        <v>0</v>
      </c>
    </row>
    <row r="125" spans="1:7">
      <c r="A125" s="151"/>
      <c r="B125" s="79"/>
      <c r="C125" s="82"/>
      <c r="D125" s="83"/>
      <c r="E125" s="82"/>
      <c r="F125" s="18"/>
      <c r="G125" s="19"/>
    </row>
    <row r="126" spans="1:7">
      <c r="A126" s="421" t="s">
        <v>384</v>
      </c>
      <c r="B126" s="422"/>
      <c r="C126" s="422"/>
      <c r="D126" s="422"/>
      <c r="E126" s="423"/>
      <c r="F126" s="410"/>
      <c r="G126" s="411"/>
    </row>
    <row r="127" spans="1:7">
      <c r="A127" s="90">
        <v>1</v>
      </c>
      <c r="B127" s="26" t="s">
        <v>350</v>
      </c>
      <c r="C127" s="26" t="s">
        <v>351</v>
      </c>
      <c r="D127" s="26" t="s">
        <v>299</v>
      </c>
      <c r="E127" s="91">
        <v>6500</v>
      </c>
      <c r="F127" s="18"/>
      <c r="G127" s="19">
        <f t="shared" si="3"/>
        <v>0</v>
      </c>
    </row>
    <row r="128" spans="1:7">
      <c r="A128" s="90">
        <v>2</v>
      </c>
      <c r="B128" s="26" t="s">
        <v>352</v>
      </c>
      <c r="C128" s="26" t="s">
        <v>351</v>
      </c>
      <c r="D128" s="26" t="s">
        <v>299</v>
      </c>
      <c r="E128" s="91">
        <v>700</v>
      </c>
      <c r="F128" s="18"/>
      <c r="G128" s="19">
        <f t="shared" si="3"/>
        <v>0</v>
      </c>
    </row>
    <row r="129" spans="1:7">
      <c r="A129" s="90">
        <v>3</v>
      </c>
      <c r="B129" s="26" t="s">
        <v>353</v>
      </c>
      <c r="C129" s="26" t="s">
        <v>351</v>
      </c>
      <c r="D129" s="26" t="s">
        <v>299</v>
      </c>
      <c r="E129" s="91">
        <v>500</v>
      </c>
      <c r="F129" s="18"/>
      <c r="G129" s="19">
        <f t="shared" si="3"/>
        <v>0</v>
      </c>
    </row>
    <row r="130" spans="1:7">
      <c r="A130" s="90">
        <v>4</v>
      </c>
      <c r="B130" s="26" t="s">
        <v>385</v>
      </c>
      <c r="C130" s="26" t="s">
        <v>351</v>
      </c>
      <c r="D130" s="26" t="s">
        <v>299</v>
      </c>
      <c r="E130" s="91">
        <v>650</v>
      </c>
      <c r="F130" s="18"/>
      <c r="G130" s="19">
        <f t="shared" si="3"/>
        <v>0</v>
      </c>
    </row>
    <row r="131" spans="1:7">
      <c r="A131" s="90">
        <v>5</v>
      </c>
      <c r="B131" s="26" t="s">
        <v>357</v>
      </c>
      <c r="C131" s="26" t="s">
        <v>358</v>
      </c>
      <c r="D131" s="26" t="s">
        <v>359</v>
      </c>
      <c r="E131" s="91">
        <v>25</v>
      </c>
      <c r="F131" s="18"/>
      <c r="G131" s="19">
        <f t="shared" si="3"/>
        <v>0</v>
      </c>
    </row>
    <row r="132" spans="1:7">
      <c r="A132" s="90">
        <v>6</v>
      </c>
      <c r="B132" s="26" t="s">
        <v>357</v>
      </c>
      <c r="C132" s="26" t="s">
        <v>351</v>
      </c>
      <c r="D132" s="26" t="s">
        <v>359</v>
      </c>
      <c r="E132" s="91">
        <v>65</v>
      </c>
      <c r="F132" s="18"/>
      <c r="G132" s="19">
        <f t="shared" si="3"/>
        <v>0</v>
      </c>
    </row>
    <row r="133" spans="1:7">
      <c r="A133" s="90">
        <v>7</v>
      </c>
      <c r="B133" s="26" t="s">
        <v>357</v>
      </c>
      <c r="C133" s="26" t="s">
        <v>355</v>
      </c>
      <c r="D133" s="26" t="s">
        <v>359</v>
      </c>
      <c r="E133" s="91">
        <v>15</v>
      </c>
      <c r="F133" s="18"/>
      <c r="G133" s="19">
        <f t="shared" si="3"/>
        <v>0</v>
      </c>
    </row>
    <row r="134" spans="1:7" ht="15" thickBot="1">
      <c r="A134" s="90">
        <v>8</v>
      </c>
      <c r="B134" s="26" t="s">
        <v>372</v>
      </c>
      <c r="C134" s="26" t="s">
        <v>373</v>
      </c>
      <c r="D134" s="26" t="s">
        <v>299</v>
      </c>
      <c r="E134" s="91">
        <v>500</v>
      </c>
      <c r="F134" s="18"/>
      <c r="G134" s="19">
        <f t="shared" si="3"/>
        <v>0</v>
      </c>
    </row>
    <row r="135" spans="1:7" ht="15" thickBot="1">
      <c r="A135" s="424" t="s">
        <v>386</v>
      </c>
      <c r="B135" s="425"/>
      <c r="C135" s="426"/>
      <c r="D135" s="259"/>
      <c r="E135" s="300"/>
      <c r="F135" s="303"/>
      <c r="G135" s="301">
        <f>SUM(G127:G134)</f>
        <v>0</v>
      </c>
    </row>
    <row r="136" spans="1:7">
      <c r="A136" s="90">
        <v>9</v>
      </c>
      <c r="B136" s="26" t="s">
        <v>387</v>
      </c>
      <c r="C136" s="26" t="s">
        <v>388</v>
      </c>
      <c r="D136" s="26" t="s">
        <v>389</v>
      </c>
      <c r="E136" s="91">
        <v>75</v>
      </c>
      <c r="F136" s="18"/>
      <c r="G136" s="19">
        <f t="shared" si="3"/>
        <v>0</v>
      </c>
    </row>
    <row r="137" spans="1:7">
      <c r="A137" s="90">
        <v>10</v>
      </c>
      <c r="B137" s="26" t="s">
        <v>390</v>
      </c>
      <c r="C137" s="26" t="s">
        <v>388</v>
      </c>
      <c r="D137" s="26" t="s">
        <v>389</v>
      </c>
      <c r="E137" s="91">
        <v>75</v>
      </c>
      <c r="F137" s="18"/>
      <c r="G137" s="19">
        <f t="shared" si="3"/>
        <v>0</v>
      </c>
    </row>
    <row r="138" spans="1:7">
      <c r="A138" s="90">
        <v>11</v>
      </c>
      <c r="B138" s="26" t="s">
        <v>391</v>
      </c>
      <c r="C138" s="26" t="s">
        <v>388</v>
      </c>
      <c r="D138" s="26" t="s">
        <v>389</v>
      </c>
      <c r="E138" s="91">
        <v>75</v>
      </c>
      <c r="F138" s="18"/>
      <c r="G138" s="19">
        <f t="shared" si="3"/>
        <v>0</v>
      </c>
    </row>
    <row r="139" spans="1:7">
      <c r="A139" s="90">
        <v>12</v>
      </c>
      <c r="B139" s="26" t="s">
        <v>387</v>
      </c>
      <c r="C139" s="26" t="s">
        <v>392</v>
      </c>
      <c r="D139" s="26" t="s">
        <v>389</v>
      </c>
      <c r="E139" s="91">
        <v>70</v>
      </c>
      <c r="F139" s="18"/>
      <c r="G139" s="19">
        <f t="shared" si="3"/>
        <v>0</v>
      </c>
    </row>
    <row r="140" spans="1:7">
      <c r="A140" s="90">
        <v>13</v>
      </c>
      <c r="B140" s="26" t="s">
        <v>390</v>
      </c>
      <c r="C140" s="26" t="s">
        <v>392</v>
      </c>
      <c r="D140" s="26" t="s">
        <v>389</v>
      </c>
      <c r="E140" s="91">
        <v>90</v>
      </c>
      <c r="F140" s="18"/>
      <c r="G140" s="19">
        <f t="shared" si="3"/>
        <v>0</v>
      </c>
    </row>
    <row r="141" spans="1:7">
      <c r="A141" s="90">
        <v>14</v>
      </c>
      <c r="B141" s="26" t="s">
        <v>391</v>
      </c>
      <c r="C141" s="26" t="s">
        <v>392</v>
      </c>
      <c r="D141" s="26" t="s">
        <v>389</v>
      </c>
      <c r="E141" s="91">
        <v>50</v>
      </c>
      <c r="F141" s="18"/>
      <c r="G141" s="19">
        <f t="shared" si="3"/>
        <v>0</v>
      </c>
    </row>
    <row r="142" spans="1:7">
      <c r="A142" s="90">
        <v>15</v>
      </c>
      <c r="B142" s="26" t="s">
        <v>393</v>
      </c>
      <c r="C142" s="26" t="s">
        <v>392</v>
      </c>
      <c r="D142" s="26" t="s">
        <v>389</v>
      </c>
      <c r="E142" s="91">
        <v>83</v>
      </c>
      <c r="F142" s="18"/>
      <c r="G142" s="19">
        <f t="shared" si="3"/>
        <v>0</v>
      </c>
    </row>
    <row r="143" spans="1:7" ht="27.6">
      <c r="A143" s="90">
        <v>16</v>
      </c>
      <c r="B143" s="26" t="s">
        <v>394</v>
      </c>
      <c r="C143" s="26" t="s">
        <v>395</v>
      </c>
      <c r="D143" s="26" t="s">
        <v>389</v>
      </c>
      <c r="E143" s="91">
        <v>25</v>
      </c>
      <c r="F143" s="18"/>
      <c r="G143" s="19">
        <f t="shared" si="3"/>
        <v>0</v>
      </c>
    </row>
    <row r="144" spans="1:7">
      <c r="A144" s="90">
        <v>17</v>
      </c>
      <c r="B144" s="26" t="s">
        <v>396</v>
      </c>
      <c r="C144" s="26" t="s">
        <v>397</v>
      </c>
      <c r="D144" s="26" t="s">
        <v>389</v>
      </c>
      <c r="E144" s="91">
        <v>55</v>
      </c>
      <c r="F144" s="18"/>
      <c r="G144" s="19">
        <f t="shared" si="3"/>
        <v>0</v>
      </c>
    </row>
    <row r="145" spans="1:10" ht="27.6">
      <c r="A145" s="90">
        <v>18</v>
      </c>
      <c r="B145" s="26" t="s">
        <v>398</v>
      </c>
      <c r="C145" s="26" t="s">
        <v>399</v>
      </c>
      <c r="D145" s="26" t="s">
        <v>389</v>
      </c>
      <c r="E145" s="91">
        <v>45</v>
      </c>
      <c r="F145" s="18"/>
      <c r="G145" s="19">
        <f t="shared" si="3"/>
        <v>0</v>
      </c>
    </row>
    <row r="146" spans="1:10">
      <c r="A146" s="90">
        <v>20</v>
      </c>
      <c r="B146" s="26" t="s">
        <v>400</v>
      </c>
      <c r="C146" s="26" t="s">
        <v>397</v>
      </c>
      <c r="D146" s="26" t="s">
        <v>389</v>
      </c>
      <c r="E146" s="91">
        <v>55</v>
      </c>
      <c r="F146" s="18"/>
      <c r="G146" s="19">
        <f t="shared" si="3"/>
        <v>0</v>
      </c>
    </row>
    <row r="147" spans="1:10">
      <c r="A147" s="90">
        <v>21</v>
      </c>
      <c r="B147" s="26" t="s">
        <v>401</v>
      </c>
      <c r="C147" s="26" t="s">
        <v>402</v>
      </c>
      <c r="D147" s="26" t="s">
        <v>257</v>
      </c>
      <c r="E147" s="91">
        <v>340</v>
      </c>
      <c r="F147" s="18"/>
      <c r="G147" s="19">
        <f t="shared" si="3"/>
        <v>0</v>
      </c>
    </row>
    <row r="148" spans="1:10">
      <c r="A148" s="90">
        <v>22</v>
      </c>
      <c r="B148" s="26" t="s">
        <v>403</v>
      </c>
      <c r="C148" s="26" t="s">
        <v>404</v>
      </c>
      <c r="D148" s="26" t="s">
        <v>257</v>
      </c>
      <c r="E148" s="91">
        <v>80</v>
      </c>
      <c r="F148" s="18"/>
      <c r="G148" s="19">
        <f t="shared" si="3"/>
        <v>0</v>
      </c>
    </row>
    <row r="149" spans="1:10">
      <c r="A149" s="90">
        <v>23</v>
      </c>
      <c r="B149" s="26" t="s">
        <v>405</v>
      </c>
      <c r="C149" s="26" t="s">
        <v>406</v>
      </c>
      <c r="D149" s="26" t="s">
        <v>257</v>
      </c>
      <c r="E149" s="91">
        <v>1100</v>
      </c>
      <c r="F149" s="18"/>
      <c r="G149" s="19">
        <f t="shared" si="3"/>
        <v>0</v>
      </c>
    </row>
    <row r="150" spans="1:10">
      <c r="A150" s="90">
        <v>24</v>
      </c>
      <c r="B150" s="26" t="s">
        <v>405</v>
      </c>
      <c r="C150" s="26" t="s">
        <v>407</v>
      </c>
      <c r="D150" s="26" t="s">
        <v>257</v>
      </c>
      <c r="E150" s="91">
        <v>230</v>
      </c>
      <c r="F150" s="18"/>
      <c r="G150" s="19">
        <f t="shared" si="3"/>
        <v>0</v>
      </c>
    </row>
    <row r="151" spans="1:10">
      <c r="A151" s="90">
        <v>25</v>
      </c>
      <c r="B151" s="26" t="s">
        <v>408</v>
      </c>
      <c r="C151" s="26" t="s">
        <v>406</v>
      </c>
      <c r="D151" s="26" t="s">
        <v>257</v>
      </c>
      <c r="E151" s="91">
        <v>70</v>
      </c>
      <c r="F151" s="18"/>
      <c r="G151" s="19">
        <f t="shared" si="3"/>
        <v>0</v>
      </c>
    </row>
    <row r="152" spans="1:10">
      <c r="A152" s="90">
        <v>26</v>
      </c>
      <c r="B152" s="26" t="s">
        <v>409</v>
      </c>
      <c r="C152" s="26" t="s">
        <v>410</v>
      </c>
      <c r="D152" s="26" t="s">
        <v>257</v>
      </c>
      <c r="E152" s="91">
        <v>450</v>
      </c>
      <c r="F152" s="18"/>
      <c r="G152" s="19">
        <f t="shared" si="3"/>
        <v>0</v>
      </c>
    </row>
    <row r="153" spans="1:10" ht="15" thickBot="1">
      <c r="A153" s="90">
        <v>27</v>
      </c>
      <c r="B153" s="26" t="s">
        <v>411</v>
      </c>
      <c r="C153" s="26" t="s">
        <v>412</v>
      </c>
      <c r="D153" s="26" t="s">
        <v>257</v>
      </c>
      <c r="E153" s="91">
        <v>250</v>
      </c>
      <c r="F153" s="18"/>
      <c r="G153" s="19">
        <f t="shared" si="3"/>
        <v>0</v>
      </c>
    </row>
    <row r="154" spans="1:10" ht="15" thickBot="1">
      <c r="A154" s="152"/>
      <c r="B154" s="424" t="s">
        <v>413</v>
      </c>
      <c r="C154" s="425"/>
      <c r="D154" s="426"/>
      <c r="E154" s="300"/>
      <c r="F154" s="303"/>
      <c r="G154" s="301">
        <f>SUM(G136:G153)</f>
        <v>0</v>
      </c>
    </row>
    <row r="155" spans="1:10">
      <c r="A155" s="90">
        <v>28</v>
      </c>
      <c r="B155" s="26" t="s">
        <v>414</v>
      </c>
      <c r="C155" s="26" t="s">
        <v>415</v>
      </c>
      <c r="D155" s="26" t="s">
        <v>257</v>
      </c>
      <c r="E155" s="91">
        <v>650</v>
      </c>
      <c r="F155" s="18"/>
      <c r="G155" s="19">
        <f t="shared" si="3"/>
        <v>0</v>
      </c>
    </row>
    <row r="156" spans="1:10">
      <c r="A156" s="406" t="s">
        <v>416</v>
      </c>
      <c r="B156" s="406"/>
      <c r="C156" s="406"/>
      <c r="D156" s="94"/>
      <c r="E156" s="94"/>
      <c r="F156" s="96"/>
      <c r="G156" s="302">
        <f>G155+G154+G135</f>
        <v>0</v>
      </c>
    </row>
    <row r="157" spans="1:10">
      <c r="A157" s="152"/>
      <c r="B157" s="78"/>
      <c r="C157" s="78"/>
      <c r="D157" s="78"/>
      <c r="E157" s="78"/>
      <c r="F157" s="18"/>
      <c r="G157" s="4"/>
    </row>
    <row r="158" spans="1:10">
      <c r="A158" s="432" t="s">
        <v>417</v>
      </c>
      <c r="B158" s="433"/>
      <c r="C158" s="433"/>
      <c r="D158" s="433"/>
      <c r="E158" s="434"/>
      <c r="F158" s="18"/>
      <c r="G158" s="19"/>
      <c r="J158" s="153"/>
    </row>
    <row r="159" spans="1:10">
      <c r="A159" s="154"/>
      <c r="B159" s="155"/>
      <c r="C159" s="156"/>
      <c r="D159" s="156"/>
      <c r="E159" s="156"/>
      <c r="F159" s="18"/>
      <c r="G159" s="19"/>
    </row>
    <row r="160" spans="1:10">
      <c r="A160" s="157" t="s">
        <v>418</v>
      </c>
      <c r="B160" s="158" t="s">
        <v>1</v>
      </c>
      <c r="C160" s="159" t="s">
        <v>419</v>
      </c>
      <c r="D160" s="159" t="s">
        <v>420</v>
      </c>
      <c r="E160" s="160" t="s">
        <v>421</v>
      </c>
      <c r="F160" s="161"/>
      <c r="G160" s="19"/>
    </row>
    <row r="161" spans="1:7">
      <c r="A161" s="435" t="s">
        <v>422</v>
      </c>
      <c r="B161" s="436"/>
      <c r="C161" s="162"/>
      <c r="D161" s="163"/>
      <c r="E161" s="164"/>
      <c r="F161" s="410"/>
      <c r="G161" s="411"/>
    </row>
    <row r="162" spans="1:7">
      <c r="A162" s="90">
        <v>1</v>
      </c>
      <c r="B162" s="26" t="s">
        <v>423</v>
      </c>
      <c r="C162" s="26" t="s">
        <v>424</v>
      </c>
      <c r="D162" s="26" t="s">
        <v>425</v>
      </c>
      <c r="E162" s="91">
        <v>7</v>
      </c>
      <c r="F162" s="18"/>
      <c r="G162" s="19">
        <f t="shared" si="3"/>
        <v>0</v>
      </c>
    </row>
    <row r="163" spans="1:7">
      <c r="A163" s="90">
        <v>2</v>
      </c>
      <c r="B163" s="26" t="s">
        <v>426</v>
      </c>
      <c r="C163" s="26" t="s">
        <v>427</v>
      </c>
      <c r="D163" s="26" t="s">
        <v>299</v>
      </c>
      <c r="E163" s="91">
        <v>12</v>
      </c>
      <c r="F163" s="18"/>
      <c r="G163" s="19">
        <f t="shared" si="3"/>
        <v>0</v>
      </c>
    </row>
    <row r="164" spans="1:7">
      <c r="A164" s="90">
        <v>3</v>
      </c>
      <c r="B164" s="26" t="s">
        <v>428</v>
      </c>
      <c r="C164" s="26" t="s">
        <v>429</v>
      </c>
      <c r="D164" s="26" t="s">
        <v>299</v>
      </c>
      <c r="E164" s="91">
        <v>10</v>
      </c>
      <c r="F164" s="18"/>
      <c r="G164" s="19">
        <f t="shared" si="3"/>
        <v>0</v>
      </c>
    </row>
    <row r="165" spans="1:7" ht="27.6">
      <c r="A165" s="90">
        <v>4</v>
      </c>
      <c r="B165" s="26" t="s">
        <v>430</v>
      </c>
      <c r="C165" s="26" t="s">
        <v>431</v>
      </c>
      <c r="D165" s="26" t="s">
        <v>299</v>
      </c>
      <c r="E165" s="91">
        <v>1</v>
      </c>
      <c r="F165" s="18"/>
      <c r="G165" s="19">
        <f t="shared" si="3"/>
        <v>0</v>
      </c>
    </row>
    <row r="166" spans="1:7">
      <c r="A166" s="90">
        <v>5</v>
      </c>
      <c r="B166" s="26" t="s">
        <v>432</v>
      </c>
      <c r="C166" s="26" t="s">
        <v>433</v>
      </c>
      <c r="D166" s="26" t="s">
        <v>299</v>
      </c>
      <c r="E166" s="91">
        <v>4</v>
      </c>
      <c r="F166" s="18"/>
      <c r="G166" s="19">
        <f t="shared" si="3"/>
        <v>0</v>
      </c>
    </row>
    <row r="167" spans="1:7">
      <c r="A167" s="90">
        <v>6</v>
      </c>
      <c r="B167" s="26" t="s">
        <v>434</v>
      </c>
      <c r="C167" s="26" t="s">
        <v>435</v>
      </c>
      <c r="D167" s="26" t="s">
        <v>299</v>
      </c>
      <c r="E167" s="91">
        <v>2</v>
      </c>
      <c r="F167" s="18"/>
      <c r="G167" s="19">
        <f t="shared" si="3"/>
        <v>0</v>
      </c>
    </row>
    <row r="168" spans="1:7">
      <c r="A168" s="90">
        <v>7</v>
      </c>
      <c r="B168" s="26" t="s">
        <v>434</v>
      </c>
      <c r="C168" s="26" t="s">
        <v>436</v>
      </c>
      <c r="D168" s="26" t="s">
        <v>299</v>
      </c>
      <c r="E168" s="91">
        <v>6</v>
      </c>
      <c r="F168" s="18"/>
      <c r="G168" s="19">
        <f t="shared" si="3"/>
        <v>0</v>
      </c>
    </row>
    <row r="169" spans="1:7">
      <c r="A169" s="90">
        <v>8</v>
      </c>
      <c r="B169" s="26" t="s">
        <v>434</v>
      </c>
      <c r="C169" s="26" t="s">
        <v>437</v>
      </c>
      <c r="D169" s="26" t="s">
        <v>299</v>
      </c>
      <c r="E169" s="91">
        <v>5</v>
      </c>
      <c r="F169" s="18"/>
      <c r="G169" s="19">
        <f t="shared" si="3"/>
        <v>0</v>
      </c>
    </row>
    <row r="170" spans="1:7">
      <c r="A170" s="90">
        <v>9</v>
      </c>
      <c r="B170" s="26" t="s">
        <v>438</v>
      </c>
      <c r="C170" s="26" t="s">
        <v>439</v>
      </c>
      <c r="D170" s="26" t="s">
        <v>299</v>
      </c>
      <c r="E170" s="91">
        <v>8</v>
      </c>
      <c r="F170" s="18"/>
      <c r="G170" s="19">
        <f t="shared" si="3"/>
        <v>0</v>
      </c>
    </row>
    <row r="171" spans="1:7">
      <c r="A171" s="90">
        <v>11</v>
      </c>
      <c r="B171" s="26" t="s">
        <v>440</v>
      </c>
      <c r="C171" s="26" t="s">
        <v>441</v>
      </c>
      <c r="D171" s="26" t="s">
        <v>299</v>
      </c>
      <c r="E171" s="91">
        <v>100</v>
      </c>
      <c r="F171" s="18"/>
      <c r="G171" s="19">
        <f t="shared" si="3"/>
        <v>0</v>
      </c>
    </row>
    <row r="172" spans="1:7">
      <c r="A172" s="90">
        <v>12</v>
      </c>
      <c r="B172" s="26" t="s">
        <v>442</v>
      </c>
      <c r="C172" s="26" t="s">
        <v>443</v>
      </c>
      <c r="D172" s="26" t="s">
        <v>299</v>
      </c>
      <c r="E172" s="91">
        <v>1</v>
      </c>
      <c r="F172" s="18"/>
      <c r="G172" s="19">
        <f t="shared" si="3"/>
        <v>0</v>
      </c>
    </row>
    <row r="173" spans="1:7">
      <c r="A173" s="90">
        <v>13</v>
      </c>
      <c r="B173" s="26" t="s">
        <v>444</v>
      </c>
      <c r="C173" s="26" t="s">
        <v>445</v>
      </c>
      <c r="D173" s="26" t="s">
        <v>299</v>
      </c>
      <c r="E173" s="91">
        <v>300</v>
      </c>
      <c r="F173" s="18"/>
      <c r="G173" s="19">
        <f t="shared" si="3"/>
        <v>0</v>
      </c>
    </row>
    <row r="174" spans="1:7">
      <c r="A174" s="90">
        <v>14</v>
      </c>
      <c r="B174" s="26" t="s">
        <v>446</v>
      </c>
      <c r="C174" s="26" t="s">
        <v>447</v>
      </c>
      <c r="D174" s="26" t="s">
        <v>257</v>
      </c>
      <c r="E174" s="91">
        <v>400</v>
      </c>
      <c r="F174" s="18"/>
      <c r="G174" s="19">
        <f t="shared" si="3"/>
        <v>0</v>
      </c>
    </row>
    <row r="175" spans="1:7">
      <c r="A175" s="90">
        <v>15</v>
      </c>
      <c r="B175" s="26" t="s">
        <v>448</v>
      </c>
      <c r="C175" s="26" t="s">
        <v>449</v>
      </c>
      <c r="D175" s="26" t="s">
        <v>450</v>
      </c>
      <c r="E175" s="91">
        <v>15</v>
      </c>
      <c r="F175" s="18"/>
      <c r="G175" s="19">
        <f t="shared" si="3"/>
        <v>0</v>
      </c>
    </row>
    <row r="176" spans="1:7">
      <c r="A176" s="90">
        <v>16</v>
      </c>
      <c r="B176" s="26" t="s">
        <v>451</v>
      </c>
      <c r="C176" s="26" t="s">
        <v>452</v>
      </c>
      <c r="D176" s="26" t="s">
        <v>450</v>
      </c>
      <c r="E176" s="91">
        <v>15</v>
      </c>
      <c r="F176" s="18"/>
      <c r="G176" s="19">
        <f t="shared" si="3"/>
        <v>0</v>
      </c>
    </row>
    <row r="177" spans="1:7">
      <c r="A177" s="90">
        <v>17</v>
      </c>
      <c r="B177" s="26" t="s">
        <v>453</v>
      </c>
      <c r="C177" s="26" t="s">
        <v>454</v>
      </c>
      <c r="D177" s="26" t="s">
        <v>450</v>
      </c>
      <c r="E177" s="91">
        <v>30</v>
      </c>
      <c r="F177" s="18"/>
      <c r="G177" s="19">
        <f t="shared" si="3"/>
        <v>0</v>
      </c>
    </row>
    <row r="178" spans="1:7">
      <c r="A178" s="152">
        <v>18</v>
      </c>
      <c r="B178" s="26" t="s">
        <v>455</v>
      </c>
      <c r="C178" s="26" t="s">
        <v>456</v>
      </c>
      <c r="D178" s="26" t="s">
        <v>299</v>
      </c>
      <c r="E178" s="91">
        <v>12</v>
      </c>
      <c r="F178" s="18"/>
      <c r="G178" s="19">
        <f t="shared" si="3"/>
        <v>0</v>
      </c>
    </row>
    <row r="179" spans="1:7">
      <c r="A179" s="152">
        <v>19</v>
      </c>
      <c r="B179" s="26" t="s">
        <v>457</v>
      </c>
      <c r="C179" s="26" t="s">
        <v>458</v>
      </c>
      <c r="D179" s="26" t="s">
        <v>299</v>
      </c>
      <c r="E179" s="91">
        <v>1</v>
      </c>
      <c r="F179" s="18"/>
      <c r="G179" s="19">
        <f t="shared" si="3"/>
        <v>0</v>
      </c>
    </row>
    <row r="180" spans="1:7">
      <c r="A180" s="152">
        <v>20</v>
      </c>
      <c r="B180" s="26" t="s">
        <v>459</v>
      </c>
      <c r="C180" s="26" t="s">
        <v>460</v>
      </c>
      <c r="D180" s="26" t="s">
        <v>299</v>
      </c>
      <c r="E180" s="91">
        <v>25</v>
      </c>
      <c r="F180" s="18"/>
      <c r="G180" s="19">
        <f t="shared" si="3"/>
        <v>0</v>
      </c>
    </row>
    <row r="181" spans="1:7">
      <c r="A181" s="152">
        <v>21</v>
      </c>
      <c r="B181" s="26" t="s">
        <v>461</v>
      </c>
      <c r="C181" s="26" t="s">
        <v>462</v>
      </c>
      <c r="D181" s="26" t="s">
        <v>463</v>
      </c>
      <c r="E181" s="91">
        <v>5</v>
      </c>
      <c r="F181" s="18"/>
      <c r="G181" s="19">
        <f t="shared" si="3"/>
        <v>0</v>
      </c>
    </row>
    <row r="182" spans="1:7">
      <c r="A182" s="152">
        <v>22</v>
      </c>
      <c r="B182" s="26" t="s">
        <v>461</v>
      </c>
      <c r="C182" s="26" t="s">
        <v>464</v>
      </c>
      <c r="D182" s="26" t="s">
        <v>463</v>
      </c>
      <c r="E182" s="91">
        <v>10</v>
      </c>
      <c r="F182" s="18"/>
      <c r="G182" s="19">
        <f t="shared" si="3"/>
        <v>0</v>
      </c>
    </row>
    <row r="183" spans="1:7">
      <c r="A183" s="152">
        <v>23</v>
      </c>
      <c r="B183" s="26" t="s">
        <v>465</v>
      </c>
      <c r="C183" s="26" t="s">
        <v>466</v>
      </c>
      <c r="D183" s="26" t="s">
        <v>463</v>
      </c>
      <c r="E183" s="91">
        <v>10</v>
      </c>
      <c r="F183" s="18"/>
      <c r="G183" s="19">
        <f t="shared" si="3"/>
        <v>0</v>
      </c>
    </row>
    <row r="184" spans="1:7">
      <c r="A184" s="152">
        <v>24</v>
      </c>
      <c r="B184" s="26" t="s">
        <v>467</v>
      </c>
      <c r="C184" s="26" t="s">
        <v>468</v>
      </c>
      <c r="D184" s="26" t="s">
        <v>299</v>
      </c>
      <c r="E184" s="91">
        <v>25</v>
      </c>
      <c r="F184" s="18"/>
      <c r="G184" s="19">
        <f t="shared" si="3"/>
        <v>0</v>
      </c>
    </row>
    <row r="185" spans="1:7">
      <c r="A185" s="437" t="s">
        <v>469</v>
      </c>
      <c r="B185" s="438"/>
      <c r="C185" s="438"/>
      <c r="D185" s="165"/>
      <c r="E185" s="165"/>
      <c r="F185" s="166"/>
      <c r="G185" s="167">
        <f>SUM(G162:G184)</f>
        <v>0</v>
      </c>
    </row>
    <row r="186" spans="1:7">
      <c r="A186" s="152"/>
      <c r="B186" s="78"/>
      <c r="C186" s="78"/>
      <c r="D186" s="78"/>
      <c r="E186" s="78"/>
      <c r="F186" s="18"/>
      <c r="G186" s="19">
        <f t="shared" si="3"/>
        <v>0</v>
      </c>
    </row>
    <row r="187" spans="1:7">
      <c r="A187" s="439" t="s">
        <v>470</v>
      </c>
      <c r="B187" s="440"/>
      <c r="C187" s="440"/>
      <c r="D187" s="440"/>
      <c r="E187" s="441"/>
      <c r="F187" s="442"/>
      <c r="G187" s="443"/>
    </row>
    <row r="188" spans="1:7">
      <c r="A188" s="168"/>
      <c r="B188" s="169"/>
      <c r="C188" s="170"/>
      <c r="D188" s="128"/>
      <c r="E188" s="171"/>
      <c r="F188" s="18"/>
      <c r="G188" s="19">
        <f t="shared" ref="G188:G206" si="4">E188*F188</f>
        <v>0</v>
      </c>
    </row>
    <row r="189" spans="1:7">
      <c r="A189" s="90">
        <v>1</v>
      </c>
      <c r="B189" s="26" t="s">
        <v>471</v>
      </c>
      <c r="C189" s="26" t="s">
        <v>424</v>
      </c>
      <c r="D189" s="26" t="s">
        <v>425</v>
      </c>
      <c r="E189" s="91">
        <v>12</v>
      </c>
      <c r="F189" s="18"/>
      <c r="G189" s="19">
        <f t="shared" si="4"/>
        <v>0</v>
      </c>
    </row>
    <row r="190" spans="1:7">
      <c r="A190" s="90">
        <v>2</v>
      </c>
      <c r="B190" s="26" t="s">
        <v>472</v>
      </c>
      <c r="C190" s="26" t="s">
        <v>473</v>
      </c>
      <c r="D190" s="26" t="s">
        <v>299</v>
      </c>
      <c r="E190" s="91">
        <v>20</v>
      </c>
      <c r="F190" s="18"/>
      <c r="G190" s="19">
        <f t="shared" si="4"/>
        <v>0</v>
      </c>
    </row>
    <row r="191" spans="1:7">
      <c r="A191" s="90">
        <v>3</v>
      </c>
      <c r="B191" s="26" t="s">
        <v>474</v>
      </c>
      <c r="C191" s="26" t="s">
        <v>475</v>
      </c>
      <c r="D191" s="26" t="s">
        <v>299</v>
      </c>
      <c r="E191" s="91">
        <v>55</v>
      </c>
      <c r="F191" s="18"/>
      <c r="G191" s="19">
        <f t="shared" si="4"/>
        <v>0</v>
      </c>
    </row>
    <row r="192" spans="1:7">
      <c r="A192" s="90">
        <v>4</v>
      </c>
      <c r="B192" s="26" t="s">
        <v>434</v>
      </c>
      <c r="C192" s="26" t="s">
        <v>476</v>
      </c>
      <c r="D192" s="26" t="s">
        <v>299</v>
      </c>
      <c r="E192" s="91">
        <v>2</v>
      </c>
      <c r="F192" s="18"/>
      <c r="G192" s="19">
        <f t="shared" si="4"/>
        <v>0</v>
      </c>
    </row>
    <row r="193" spans="1:7">
      <c r="A193" s="90">
        <v>5</v>
      </c>
      <c r="B193" s="26" t="s">
        <v>434</v>
      </c>
      <c r="C193" s="26" t="s">
        <v>477</v>
      </c>
      <c r="D193" s="26" t="s">
        <v>299</v>
      </c>
      <c r="E193" s="91">
        <v>6</v>
      </c>
      <c r="F193" s="18"/>
      <c r="G193" s="19">
        <f t="shared" si="4"/>
        <v>0</v>
      </c>
    </row>
    <row r="194" spans="1:7">
      <c r="A194" s="90">
        <v>6</v>
      </c>
      <c r="B194" s="26" t="s">
        <v>438</v>
      </c>
      <c r="C194" s="26" t="s">
        <v>478</v>
      </c>
      <c r="D194" s="26" t="s">
        <v>299</v>
      </c>
      <c r="E194" s="91">
        <v>2</v>
      </c>
      <c r="F194" s="18"/>
      <c r="G194" s="19">
        <f t="shared" si="4"/>
        <v>0</v>
      </c>
    </row>
    <row r="195" spans="1:7">
      <c r="A195" s="90">
        <v>7</v>
      </c>
      <c r="B195" s="26" t="s">
        <v>438</v>
      </c>
      <c r="C195" s="26" t="s">
        <v>479</v>
      </c>
      <c r="D195" s="26" t="s">
        <v>299</v>
      </c>
      <c r="E195" s="91">
        <v>6</v>
      </c>
      <c r="F195" s="18"/>
      <c r="G195" s="19">
        <f t="shared" si="4"/>
        <v>0</v>
      </c>
    </row>
    <row r="196" spans="1:7">
      <c r="A196" s="90">
        <v>8</v>
      </c>
      <c r="B196" s="26" t="s">
        <v>440</v>
      </c>
      <c r="C196" s="26" t="s">
        <v>480</v>
      </c>
      <c r="D196" s="26" t="s">
        <v>299</v>
      </c>
      <c r="E196" s="91">
        <v>200</v>
      </c>
      <c r="F196" s="18"/>
      <c r="G196" s="19">
        <f t="shared" si="4"/>
        <v>0</v>
      </c>
    </row>
    <row r="197" spans="1:7">
      <c r="A197" s="90">
        <v>9</v>
      </c>
      <c r="B197" s="26" t="s">
        <v>444</v>
      </c>
      <c r="C197" s="26" t="s">
        <v>481</v>
      </c>
      <c r="D197" s="26" t="s">
        <v>299</v>
      </c>
      <c r="E197" s="91">
        <v>400</v>
      </c>
      <c r="F197" s="18"/>
      <c r="G197" s="19">
        <f t="shared" si="4"/>
        <v>0</v>
      </c>
    </row>
    <row r="198" spans="1:7">
      <c r="A198" s="90">
        <v>10</v>
      </c>
      <c r="B198" s="26" t="s">
        <v>482</v>
      </c>
      <c r="C198" s="26" t="s">
        <v>483</v>
      </c>
      <c r="D198" s="26" t="s">
        <v>299</v>
      </c>
      <c r="E198" s="91">
        <v>2</v>
      </c>
      <c r="F198" s="18"/>
      <c r="G198" s="19">
        <f t="shared" si="4"/>
        <v>0</v>
      </c>
    </row>
    <row r="199" spans="1:7">
      <c r="A199" s="90">
        <v>11</v>
      </c>
      <c r="B199" s="26" t="s">
        <v>482</v>
      </c>
      <c r="C199" s="26" t="s">
        <v>484</v>
      </c>
      <c r="D199" s="26" t="s">
        <v>299</v>
      </c>
      <c r="E199" s="91">
        <v>8</v>
      </c>
      <c r="F199" s="18"/>
      <c r="G199" s="19">
        <f t="shared" si="4"/>
        <v>0</v>
      </c>
    </row>
    <row r="200" spans="1:7">
      <c r="A200" s="90">
        <v>12</v>
      </c>
      <c r="B200" s="26" t="s">
        <v>485</v>
      </c>
      <c r="C200" s="26" t="s">
        <v>486</v>
      </c>
      <c r="D200" s="26" t="s">
        <v>299</v>
      </c>
      <c r="E200" s="91">
        <v>1</v>
      </c>
      <c r="F200" s="18"/>
      <c r="G200" s="19">
        <f t="shared" si="4"/>
        <v>0</v>
      </c>
    </row>
    <row r="201" spans="1:7" ht="27.6">
      <c r="A201" s="90">
        <v>13</v>
      </c>
      <c r="B201" s="26" t="s">
        <v>487</v>
      </c>
      <c r="C201" s="26" t="s">
        <v>488</v>
      </c>
      <c r="D201" s="26" t="s">
        <v>389</v>
      </c>
      <c r="E201" s="91">
        <v>20</v>
      </c>
      <c r="F201" s="18"/>
      <c r="G201" s="19">
        <f t="shared" si="4"/>
        <v>0</v>
      </c>
    </row>
    <row r="202" spans="1:7">
      <c r="A202" s="90">
        <v>14</v>
      </c>
      <c r="B202" s="26" t="s">
        <v>489</v>
      </c>
      <c r="C202" s="26" t="s">
        <v>490</v>
      </c>
      <c r="D202" s="26" t="s">
        <v>299</v>
      </c>
      <c r="E202" s="91">
        <v>20</v>
      </c>
      <c r="F202" s="18"/>
      <c r="G202" s="19">
        <f t="shared" si="4"/>
        <v>0</v>
      </c>
    </row>
    <row r="203" spans="1:7">
      <c r="A203" s="90">
        <v>15</v>
      </c>
      <c r="B203" s="26" t="s">
        <v>491</v>
      </c>
      <c r="C203" s="26" t="s">
        <v>492</v>
      </c>
      <c r="D203" s="26" t="s">
        <v>299</v>
      </c>
      <c r="E203" s="91">
        <v>6</v>
      </c>
      <c r="F203" s="18"/>
      <c r="G203" s="19">
        <f t="shared" si="4"/>
        <v>0</v>
      </c>
    </row>
    <row r="204" spans="1:7">
      <c r="A204" s="90">
        <v>16</v>
      </c>
      <c r="B204" s="26" t="s">
        <v>493</v>
      </c>
      <c r="C204" s="26" t="s">
        <v>494</v>
      </c>
      <c r="D204" s="26" t="s">
        <v>299</v>
      </c>
      <c r="E204" s="91">
        <v>300</v>
      </c>
      <c r="F204" s="18"/>
      <c r="G204" s="19">
        <f t="shared" si="4"/>
        <v>0</v>
      </c>
    </row>
    <row r="205" spans="1:7">
      <c r="A205" s="90">
        <v>17</v>
      </c>
      <c r="B205" s="26" t="s">
        <v>495</v>
      </c>
      <c r="C205" s="26" t="s">
        <v>496</v>
      </c>
      <c r="D205" s="26" t="s">
        <v>299</v>
      </c>
      <c r="E205" s="91">
        <v>20</v>
      </c>
      <c r="F205" s="18"/>
      <c r="G205" s="19">
        <f t="shared" si="4"/>
        <v>0</v>
      </c>
    </row>
    <row r="206" spans="1:7">
      <c r="A206" s="90">
        <v>18</v>
      </c>
      <c r="B206" s="26" t="s">
        <v>497</v>
      </c>
      <c r="C206" s="26" t="s">
        <v>498</v>
      </c>
      <c r="D206" s="26" t="s">
        <v>299</v>
      </c>
      <c r="E206" s="91">
        <v>1</v>
      </c>
      <c r="F206" s="18"/>
      <c r="G206" s="19">
        <f t="shared" si="4"/>
        <v>0</v>
      </c>
    </row>
    <row r="207" spans="1:7" ht="15.6">
      <c r="A207" s="99"/>
      <c r="B207" s="444" t="s">
        <v>499</v>
      </c>
      <c r="C207" s="444"/>
      <c r="D207" s="172"/>
      <c r="E207" s="173"/>
      <c r="F207" s="104"/>
      <c r="G207" s="174">
        <f>SUM(G189:G206)</f>
        <v>0</v>
      </c>
    </row>
    <row r="208" spans="1:7" ht="15.6">
      <c r="A208" s="99"/>
      <c r="B208" s="175"/>
      <c r="C208" s="175"/>
      <c r="D208" s="176"/>
      <c r="E208" s="177"/>
      <c r="F208" s="166"/>
      <c r="G208" s="119"/>
    </row>
    <row r="209" spans="1:7">
      <c r="A209" s="445" t="s">
        <v>500</v>
      </c>
      <c r="B209" s="446"/>
      <c r="C209" s="446"/>
      <c r="D209" s="446"/>
      <c r="E209" s="447"/>
      <c r="F209" s="410"/>
      <c r="G209" s="411"/>
    </row>
    <row r="210" spans="1:7">
      <c r="A210" s="168"/>
      <c r="B210" s="169"/>
      <c r="C210" s="170"/>
      <c r="D210" s="128"/>
      <c r="E210" s="171"/>
      <c r="F210" s="18"/>
      <c r="G210" s="19"/>
    </row>
    <row r="211" spans="1:7">
      <c r="A211" s="90">
        <v>1</v>
      </c>
      <c r="B211" s="26" t="s">
        <v>501</v>
      </c>
      <c r="C211" s="26" t="s">
        <v>502</v>
      </c>
      <c r="D211" s="26" t="s">
        <v>299</v>
      </c>
      <c r="E211" s="91">
        <v>80</v>
      </c>
      <c r="F211" s="18"/>
      <c r="G211" s="19">
        <f t="shared" ref="G211:G260" si="5">E211*F211</f>
        <v>0</v>
      </c>
    </row>
    <row r="212" spans="1:7">
      <c r="A212" s="90">
        <v>2</v>
      </c>
      <c r="B212" s="26" t="s">
        <v>503</v>
      </c>
      <c r="C212" s="26" t="s">
        <v>502</v>
      </c>
      <c r="D212" s="26" t="s">
        <v>299</v>
      </c>
      <c r="E212" s="91">
        <v>20</v>
      </c>
      <c r="F212" s="18"/>
      <c r="G212" s="19">
        <f t="shared" si="5"/>
        <v>0</v>
      </c>
    </row>
    <row r="213" spans="1:7">
      <c r="A213" s="90">
        <v>3</v>
      </c>
      <c r="B213" s="26" t="s">
        <v>504</v>
      </c>
      <c r="C213" s="26" t="s">
        <v>502</v>
      </c>
      <c r="D213" s="26" t="s">
        <v>299</v>
      </c>
      <c r="E213" s="91">
        <v>10</v>
      </c>
      <c r="F213" s="18"/>
      <c r="G213" s="19">
        <f t="shared" si="5"/>
        <v>0</v>
      </c>
    </row>
    <row r="214" spans="1:7">
      <c r="A214" s="90">
        <v>4</v>
      </c>
      <c r="B214" s="26" t="s">
        <v>505</v>
      </c>
      <c r="C214" s="26" t="s">
        <v>502</v>
      </c>
      <c r="D214" s="26" t="s">
        <v>299</v>
      </c>
      <c r="E214" s="91">
        <v>10</v>
      </c>
      <c r="F214" s="18"/>
      <c r="G214" s="19">
        <f t="shared" si="5"/>
        <v>0</v>
      </c>
    </row>
    <row r="215" spans="1:7">
      <c r="A215" s="90">
        <v>5</v>
      </c>
      <c r="B215" s="26" t="s">
        <v>506</v>
      </c>
      <c r="C215" s="26" t="s">
        <v>507</v>
      </c>
      <c r="D215" s="26" t="s">
        <v>389</v>
      </c>
      <c r="E215" s="91">
        <v>100</v>
      </c>
      <c r="F215" s="18"/>
      <c r="G215" s="19">
        <f t="shared" si="5"/>
        <v>0</v>
      </c>
    </row>
    <row r="216" spans="1:7">
      <c r="A216" s="90">
        <v>6</v>
      </c>
      <c r="B216" s="26" t="s">
        <v>508</v>
      </c>
      <c r="C216" s="26" t="s">
        <v>502</v>
      </c>
      <c r="D216" s="26" t="s">
        <v>299</v>
      </c>
      <c r="E216" s="91">
        <v>5</v>
      </c>
      <c r="F216" s="18"/>
      <c r="G216" s="19">
        <f t="shared" si="5"/>
        <v>0</v>
      </c>
    </row>
    <row r="217" spans="1:7" ht="27.6">
      <c r="A217" s="90">
        <v>7</v>
      </c>
      <c r="B217" s="26" t="s">
        <v>509</v>
      </c>
      <c r="C217" s="26" t="s">
        <v>510</v>
      </c>
      <c r="D217" s="26" t="s">
        <v>299</v>
      </c>
      <c r="E217" s="91">
        <v>1</v>
      </c>
      <c r="F217" s="18"/>
      <c r="G217" s="19">
        <f>E217*F217</f>
        <v>0</v>
      </c>
    </row>
    <row r="218" spans="1:7">
      <c r="A218" s="449" t="s">
        <v>511</v>
      </c>
      <c r="B218" s="450"/>
      <c r="C218" s="450"/>
      <c r="D218" s="450"/>
      <c r="E218" s="153"/>
      <c r="F218" s="118"/>
      <c r="G218" s="178">
        <f>SUM(G211:G217)</f>
        <v>0</v>
      </c>
    </row>
    <row r="219" spans="1:7">
      <c r="A219" s="179"/>
      <c r="B219" s="180"/>
      <c r="C219" s="180"/>
      <c r="D219" s="180"/>
      <c r="E219" s="153"/>
      <c r="F219" s="118"/>
      <c r="G219" s="41"/>
    </row>
    <row r="220" spans="1:7">
      <c r="A220" s="445" t="s">
        <v>512</v>
      </c>
      <c r="B220" s="446"/>
      <c r="C220" s="446"/>
      <c r="D220" s="446"/>
      <c r="E220" s="447"/>
      <c r="F220" s="442"/>
      <c r="G220" s="451"/>
    </row>
    <row r="221" spans="1:7" ht="55.2">
      <c r="A221" s="90">
        <v>1</v>
      </c>
      <c r="B221" s="26" t="s">
        <v>513</v>
      </c>
      <c r="C221" s="26" t="s">
        <v>514</v>
      </c>
      <c r="D221" s="26" t="s">
        <v>450</v>
      </c>
      <c r="E221" s="91">
        <v>40</v>
      </c>
      <c r="F221" s="18"/>
      <c r="G221" s="19">
        <f t="shared" si="5"/>
        <v>0</v>
      </c>
    </row>
    <row r="222" spans="1:7" ht="55.2">
      <c r="A222" s="90">
        <v>2</v>
      </c>
      <c r="B222" s="26" t="s">
        <v>515</v>
      </c>
      <c r="C222" s="26" t="s">
        <v>516</v>
      </c>
      <c r="D222" s="26" t="s">
        <v>450</v>
      </c>
      <c r="E222" s="91">
        <v>16</v>
      </c>
      <c r="F222" s="18"/>
      <c r="G222" s="19">
        <f t="shared" si="5"/>
        <v>0</v>
      </c>
    </row>
    <row r="223" spans="1:7">
      <c r="A223" s="406" t="s">
        <v>517</v>
      </c>
      <c r="B223" s="406"/>
      <c r="C223" s="406"/>
      <c r="D223" s="94"/>
      <c r="E223" s="94"/>
      <c r="F223" s="96"/>
      <c r="G223" s="98">
        <f>SUM(G221:G222)</f>
        <v>0</v>
      </c>
    </row>
    <row r="224" spans="1:7">
      <c r="A224" s="181"/>
      <c r="B224" s="10"/>
      <c r="C224" s="10"/>
      <c r="D224" s="87"/>
      <c r="E224" s="182"/>
      <c r="F224" s="118"/>
      <c r="G224" s="41"/>
    </row>
    <row r="225" spans="1:10">
      <c r="A225" s="90"/>
      <c r="B225" s="183" t="s">
        <v>518</v>
      </c>
      <c r="C225" s="184"/>
      <c r="D225" s="124"/>
      <c r="E225" s="185"/>
      <c r="F225" s="410"/>
      <c r="G225" s="411"/>
    </row>
    <row r="226" spans="1:10">
      <c r="A226" s="90">
        <v>3</v>
      </c>
      <c r="B226" s="26" t="s">
        <v>519</v>
      </c>
      <c r="C226" s="26" t="s">
        <v>520</v>
      </c>
      <c r="D226" s="26" t="s">
        <v>196</v>
      </c>
      <c r="E226" s="91">
        <v>800</v>
      </c>
      <c r="F226" s="18"/>
      <c r="G226" s="19">
        <f t="shared" si="5"/>
        <v>0</v>
      </c>
      <c r="H226" s="4"/>
    </row>
    <row r="227" spans="1:10">
      <c r="A227" s="90">
        <v>4</v>
      </c>
      <c r="B227" s="26" t="s">
        <v>519</v>
      </c>
      <c r="C227" s="26" t="s">
        <v>521</v>
      </c>
      <c r="D227" s="26" t="s">
        <v>196</v>
      </c>
      <c r="E227" s="91">
        <v>1800</v>
      </c>
      <c r="F227" s="18"/>
      <c r="G227" s="19">
        <f t="shared" si="5"/>
        <v>0</v>
      </c>
      <c r="H227" s="4"/>
    </row>
    <row r="228" spans="1:10">
      <c r="A228" s="90">
        <v>5</v>
      </c>
      <c r="B228" s="26" t="s">
        <v>519</v>
      </c>
      <c r="C228" s="26" t="s">
        <v>522</v>
      </c>
      <c r="D228" s="26" t="s">
        <v>196</v>
      </c>
      <c r="E228" s="91">
        <v>800</v>
      </c>
      <c r="F228" s="18"/>
      <c r="G228" s="19">
        <f t="shared" si="5"/>
        <v>0</v>
      </c>
      <c r="H228" s="4"/>
    </row>
    <row r="229" spans="1:10">
      <c r="A229" s="90">
        <v>6</v>
      </c>
      <c r="B229" s="26" t="s">
        <v>519</v>
      </c>
      <c r="C229" s="26" t="s">
        <v>523</v>
      </c>
      <c r="D229" s="26" t="s">
        <v>196</v>
      </c>
      <c r="E229" s="91">
        <v>1800</v>
      </c>
      <c r="F229" s="18"/>
      <c r="G229" s="19">
        <f t="shared" si="5"/>
        <v>0</v>
      </c>
      <c r="H229" s="4"/>
    </row>
    <row r="230" spans="1:10" ht="27.6">
      <c r="A230" s="90"/>
      <c r="B230" s="186" t="s">
        <v>524</v>
      </c>
      <c r="C230" s="26"/>
      <c r="D230" s="26"/>
      <c r="E230" s="91"/>
      <c r="F230" s="18"/>
      <c r="G230" s="19"/>
    </row>
    <row r="231" spans="1:10">
      <c r="A231" s="90">
        <v>7</v>
      </c>
      <c r="B231" s="26" t="s">
        <v>525</v>
      </c>
      <c r="C231" s="26" t="s">
        <v>520</v>
      </c>
      <c r="D231" s="26" t="s">
        <v>299</v>
      </c>
      <c r="E231" s="91">
        <v>450</v>
      </c>
      <c r="F231" s="18"/>
      <c r="G231" s="19">
        <f t="shared" si="5"/>
        <v>0</v>
      </c>
      <c r="H231" s="4"/>
      <c r="I231" s="4"/>
      <c r="J231" s="56"/>
    </row>
    <row r="232" spans="1:10">
      <c r="A232" s="90">
        <v>8</v>
      </c>
      <c r="B232" s="26" t="s">
        <v>525</v>
      </c>
      <c r="C232" s="26" t="s">
        <v>521</v>
      </c>
      <c r="D232" s="26" t="s">
        <v>299</v>
      </c>
      <c r="E232" s="91">
        <v>1000</v>
      </c>
      <c r="F232" s="18"/>
      <c r="G232" s="19">
        <f t="shared" si="5"/>
        <v>0</v>
      </c>
      <c r="H232" s="4"/>
      <c r="I232" s="4"/>
      <c r="J232" s="56"/>
    </row>
    <row r="233" spans="1:10">
      <c r="A233" s="90">
        <v>9</v>
      </c>
      <c r="B233" s="26" t="s">
        <v>525</v>
      </c>
      <c r="C233" s="26" t="s">
        <v>522</v>
      </c>
      <c r="D233" s="26" t="s">
        <v>299</v>
      </c>
      <c r="E233" s="91">
        <v>450</v>
      </c>
      <c r="F233" s="18"/>
      <c r="G233" s="19">
        <f t="shared" si="5"/>
        <v>0</v>
      </c>
      <c r="H233" s="4"/>
      <c r="I233" s="4"/>
      <c r="J233" s="56"/>
    </row>
    <row r="234" spans="1:10">
      <c r="A234" s="90">
        <v>10</v>
      </c>
      <c r="B234" s="26" t="s">
        <v>525</v>
      </c>
      <c r="C234" s="26" t="s">
        <v>523</v>
      </c>
      <c r="D234" s="26" t="s">
        <v>299</v>
      </c>
      <c r="E234" s="91">
        <v>1000</v>
      </c>
      <c r="F234" s="18"/>
      <c r="G234" s="19">
        <f t="shared" si="5"/>
        <v>0</v>
      </c>
      <c r="H234" s="4"/>
      <c r="I234" s="4"/>
      <c r="J234" s="56"/>
    </row>
    <row r="235" spans="1:10">
      <c r="A235" s="90">
        <v>11</v>
      </c>
      <c r="B235" s="77" t="s">
        <v>526</v>
      </c>
      <c r="C235" s="26"/>
      <c r="D235" s="26"/>
      <c r="E235" s="91"/>
      <c r="F235" s="18"/>
      <c r="G235" s="19"/>
    </row>
    <row r="236" spans="1:10">
      <c r="A236" s="90">
        <v>12</v>
      </c>
      <c r="B236" s="26" t="s">
        <v>527</v>
      </c>
      <c r="C236" s="26" t="s">
        <v>520</v>
      </c>
      <c r="D236" s="26" t="s">
        <v>299</v>
      </c>
      <c r="E236" s="91">
        <v>70</v>
      </c>
      <c r="F236" s="18"/>
      <c r="G236" s="19">
        <f t="shared" si="5"/>
        <v>0</v>
      </c>
      <c r="H236" s="4"/>
    </row>
    <row r="237" spans="1:10">
      <c r="A237" s="90">
        <v>13</v>
      </c>
      <c r="B237" s="26" t="s">
        <v>527</v>
      </c>
      <c r="C237" s="26" t="s">
        <v>521</v>
      </c>
      <c r="D237" s="26" t="s">
        <v>299</v>
      </c>
      <c r="E237" s="91">
        <v>120</v>
      </c>
      <c r="F237" s="18"/>
      <c r="G237" s="19">
        <f t="shared" si="5"/>
        <v>0</v>
      </c>
      <c r="H237" s="4"/>
    </row>
    <row r="238" spans="1:10">
      <c r="A238" s="90">
        <v>14</v>
      </c>
      <c r="B238" s="26" t="s">
        <v>527</v>
      </c>
      <c r="C238" s="26" t="s">
        <v>522</v>
      </c>
      <c r="D238" s="26" t="s">
        <v>299</v>
      </c>
      <c r="E238" s="91">
        <v>70</v>
      </c>
      <c r="F238" s="18"/>
      <c r="G238" s="19">
        <f t="shared" si="5"/>
        <v>0</v>
      </c>
      <c r="H238" s="4"/>
    </row>
    <row r="239" spans="1:10">
      <c r="A239" s="90">
        <v>15</v>
      </c>
      <c r="B239" s="26" t="s">
        <v>527</v>
      </c>
      <c r="C239" s="26" t="s">
        <v>523</v>
      </c>
      <c r="D239" s="26" t="s">
        <v>299</v>
      </c>
      <c r="E239" s="91">
        <v>120</v>
      </c>
      <c r="F239" s="18"/>
      <c r="G239" s="19">
        <f t="shared" si="5"/>
        <v>0</v>
      </c>
      <c r="H239" s="4"/>
    </row>
    <row r="240" spans="1:10">
      <c r="A240" s="90"/>
      <c r="B240" s="77" t="s">
        <v>528</v>
      </c>
      <c r="C240" s="26"/>
      <c r="D240" s="26"/>
      <c r="E240" s="91"/>
      <c r="F240" s="18"/>
      <c r="G240" s="19"/>
    </row>
    <row r="241" spans="1:9">
      <c r="A241" s="90">
        <v>16</v>
      </c>
      <c r="B241" s="26" t="s">
        <v>529</v>
      </c>
      <c r="C241" s="26" t="s">
        <v>520</v>
      </c>
      <c r="D241" s="26" t="s">
        <v>299</v>
      </c>
      <c r="E241" s="91">
        <v>50</v>
      </c>
      <c r="F241" s="18"/>
      <c r="G241" s="19">
        <f t="shared" si="5"/>
        <v>0</v>
      </c>
      <c r="H241" s="4"/>
      <c r="I241" s="4"/>
    </row>
    <row r="242" spans="1:9">
      <c r="A242" s="90">
        <v>17</v>
      </c>
      <c r="B242" s="26" t="s">
        <v>529</v>
      </c>
      <c r="C242" s="26" t="s">
        <v>521</v>
      </c>
      <c r="D242" s="26" t="s">
        <v>299</v>
      </c>
      <c r="E242" s="91">
        <v>90</v>
      </c>
      <c r="F242" s="18"/>
      <c r="G242" s="19">
        <f t="shared" si="5"/>
        <v>0</v>
      </c>
      <c r="H242" s="4"/>
      <c r="I242" s="4"/>
    </row>
    <row r="243" spans="1:9">
      <c r="A243" s="90">
        <v>18</v>
      </c>
      <c r="B243" s="26" t="s">
        <v>529</v>
      </c>
      <c r="C243" s="26" t="s">
        <v>522</v>
      </c>
      <c r="D243" s="26" t="s">
        <v>299</v>
      </c>
      <c r="E243" s="91">
        <v>50</v>
      </c>
      <c r="F243" s="18"/>
      <c r="G243" s="19">
        <f t="shared" si="5"/>
        <v>0</v>
      </c>
      <c r="H243" s="4"/>
      <c r="I243" s="4"/>
    </row>
    <row r="244" spans="1:9">
      <c r="A244" s="90">
        <v>19</v>
      </c>
      <c r="B244" s="26" t="s">
        <v>529</v>
      </c>
      <c r="C244" s="26" t="s">
        <v>523</v>
      </c>
      <c r="D244" s="26" t="s">
        <v>299</v>
      </c>
      <c r="E244" s="91">
        <v>90</v>
      </c>
      <c r="F244" s="18"/>
      <c r="G244" s="19">
        <f t="shared" si="5"/>
        <v>0</v>
      </c>
      <c r="H244" s="4"/>
      <c r="I244" s="4"/>
    </row>
    <row r="245" spans="1:9">
      <c r="A245" s="90">
        <v>20</v>
      </c>
      <c r="B245" s="26" t="s">
        <v>530</v>
      </c>
      <c r="C245" s="26"/>
      <c r="D245" s="26" t="s">
        <v>299</v>
      </c>
      <c r="E245" s="91">
        <v>700</v>
      </c>
      <c r="F245" s="18"/>
      <c r="G245" s="19">
        <f t="shared" si="5"/>
        <v>0</v>
      </c>
      <c r="H245" s="4"/>
      <c r="I245" s="4"/>
    </row>
    <row r="246" spans="1:9">
      <c r="A246" s="90">
        <v>21</v>
      </c>
      <c r="B246" s="26" t="s">
        <v>531</v>
      </c>
      <c r="C246" s="26" t="s">
        <v>407</v>
      </c>
      <c r="D246" s="26" t="s">
        <v>196</v>
      </c>
      <c r="E246" s="91">
        <v>200</v>
      </c>
      <c r="F246" s="18"/>
      <c r="G246" s="19">
        <f t="shared" si="5"/>
        <v>0</v>
      </c>
      <c r="H246" s="44"/>
      <c r="I246" s="44"/>
    </row>
    <row r="247" spans="1:9">
      <c r="A247" s="90">
        <v>22</v>
      </c>
      <c r="B247" s="26" t="s">
        <v>532</v>
      </c>
      <c r="C247" s="26" t="s">
        <v>397</v>
      </c>
      <c r="D247" s="26" t="s">
        <v>196</v>
      </c>
      <c r="E247" s="91">
        <v>700</v>
      </c>
      <c r="F247" s="18"/>
      <c r="G247" s="19">
        <f t="shared" si="5"/>
        <v>0</v>
      </c>
      <c r="H247" s="4"/>
      <c r="I247" s="4"/>
    </row>
    <row r="248" spans="1:9">
      <c r="A248" s="90">
        <v>23</v>
      </c>
      <c r="B248" s="26" t="s">
        <v>533</v>
      </c>
      <c r="C248" s="26"/>
      <c r="D248" s="26" t="s">
        <v>299</v>
      </c>
      <c r="E248" s="91">
        <v>100</v>
      </c>
      <c r="F248" s="18"/>
      <c r="G248" s="19">
        <f t="shared" si="5"/>
        <v>0</v>
      </c>
      <c r="H248" s="4"/>
      <c r="I248" s="4"/>
    </row>
    <row r="249" spans="1:9">
      <c r="A249" s="90">
        <v>24</v>
      </c>
      <c r="B249" s="26" t="s">
        <v>534</v>
      </c>
      <c r="C249" s="26"/>
      <c r="D249" s="26" t="s">
        <v>299</v>
      </c>
      <c r="E249" s="91">
        <v>1000</v>
      </c>
      <c r="F249" s="18"/>
      <c r="G249" s="19">
        <f t="shared" si="5"/>
        <v>0</v>
      </c>
      <c r="H249" s="4"/>
      <c r="I249" s="4"/>
    </row>
    <row r="250" spans="1:9">
      <c r="A250" s="90">
        <v>25</v>
      </c>
      <c r="B250" s="26" t="s">
        <v>535</v>
      </c>
      <c r="C250" s="26"/>
      <c r="D250" s="26" t="s">
        <v>299</v>
      </c>
      <c r="E250" s="91">
        <v>56</v>
      </c>
      <c r="F250" s="18"/>
      <c r="G250" s="19">
        <f t="shared" si="5"/>
        <v>0</v>
      </c>
      <c r="H250" s="4"/>
      <c r="I250" s="4"/>
    </row>
    <row r="251" spans="1:9">
      <c r="A251" s="90">
        <v>26</v>
      </c>
      <c r="B251" s="26" t="s">
        <v>536</v>
      </c>
      <c r="C251" s="26" t="s">
        <v>537</v>
      </c>
      <c r="D251" s="26" t="s">
        <v>299</v>
      </c>
      <c r="E251" s="91">
        <v>54</v>
      </c>
      <c r="F251" s="18"/>
      <c r="G251" s="19">
        <f t="shared" si="5"/>
        <v>0</v>
      </c>
      <c r="H251" s="4"/>
      <c r="I251" s="4"/>
    </row>
    <row r="252" spans="1:9">
      <c r="A252" s="90">
        <v>27</v>
      </c>
      <c r="B252" s="26" t="s">
        <v>538</v>
      </c>
      <c r="C252" s="26" t="s">
        <v>539</v>
      </c>
      <c r="D252" s="26" t="s">
        <v>463</v>
      </c>
      <c r="E252" s="91">
        <v>150</v>
      </c>
      <c r="F252" s="18"/>
      <c r="G252" s="19">
        <f t="shared" si="5"/>
        <v>0</v>
      </c>
      <c r="H252" s="4"/>
      <c r="I252" s="4"/>
    </row>
    <row r="253" spans="1:9">
      <c r="A253" s="90">
        <v>28</v>
      </c>
      <c r="B253" s="26" t="s">
        <v>538</v>
      </c>
      <c r="C253" s="26" t="s">
        <v>540</v>
      </c>
      <c r="D253" s="26" t="s">
        <v>463</v>
      </c>
      <c r="E253" s="91">
        <v>150</v>
      </c>
      <c r="F253" s="18"/>
      <c r="G253" s="19">
        <f t="shared" si="5"/>
        <v>0</v>
      </c>
      <c r="H253" s="4"/>
      <c r="I253" s="4"/>
    </row>
    <row r="254" spans="1:9">
      <c r="A254" s="90">
        <v>29</v>
      </c>
      <c r="B254" s="26" t="s">
        <v>465</v>
      </c>
      <c r="C254" s="26" t="s">
        <v>540</v>
      </c>
      <c r="D254" s="26" t="s">
        <v>463</v>
      </c>
      <c r="E254" s="91">
        <v>60</v>
      </c>
      <c r="F254" s="18"/>
      <c r="G254" s="19">
        <f t="shared" si="5"/>
        <v>0</v>
      </c>
      <c r="H254" s="4"/>
      <c r="I254" s="4"/>
    </row>
    <row r="255" spans="1:9">
      <c r="A255" s="90">
        <v>30</v>
      </c>
      <c r="B255" s="26" t="s">
        <v>541</v>
      </c>
      <c r="C255" s="26"/>
      <c r="D255" s="26" t="s">
        <v>299</v>
      </c>
      <c r="E255" s="91">
        <v>56</v>
      </c>
      <c r="F255" s="18"/>
      <c r="G255" s="19">
        <f t="shared" si="5"/>
        <v>0</v>
      </c>
      <c r="H255" s="4"/>
      <c r="I255" s="4"/>
    </row>
    <row r="256" spans="1:9" ht="27.6">
      <c r="A256" s="90">
        <v>31</v>
      </c>
      <c r="B256" s="26" t="s">
        <v>542</v>
      </c>
      <c r="C256" s="26" t="s">
        <v>543</v>
      </c>
      <c r="D256" s="26" t="s">
        <v>544</v>
      </c>
      <c r="E256" s="91">
        <v>25</v>
      </c>
      <c r="F256" s="18"/>
      <c r="G256" s="19">
        <f t="shared" si="5"/>
        <v>0</v>
      </c>
      <c r="H256" s="4"/>
      <c r="I256" s="4"/>
    </row>
    <row r="257" spans="1:9">
      <c r="A257" s="90">
        <v>32</v>
      </c>
      <c r="B257" s="26" t="s">
        <v>545</v>
      </c>
      <c r="C257" s="26" t="s">
        <v>546</v>
      </c>
      <c r="D257" s="26" t="s">
        <v>299</v>
      </c>
      <c r="E257" s="91">
        <v>600</v>
      </c>
      <c r="F257" s="18"/>
      <c r="G257" s="19">
        <f t="shared" si="5"/>
        <v>0</v>
      </c>
      <c r="H257" s="4"/>
      <c r="I257" s="4"/>
    </row>
    <row r="258" spans="1:9">
      <c r="A258" s="90">
        <v>33</v>
      </c>
      <c r="B258" s="26" t="s">
        <v>545</v>
      </c>
      <c r="C258" s="26" t="s">
        <v>547</v>
      </c>
      <c r="D258" s="26" t="s">
        <v>299</v>
      </c>
      <c r="E258" s="91">
        <v>1000</v>
      </c>
      <c r="F258" s="18"/>
      <c r="G258" s="19">
        <f t="shared" si="5"/>
        <v>0</v>
      </c>
      <c r="H258" s="4"/>
      <c r="I258" s="4"/>
    </row>
    <row r="259" spans="1:9">
      <c r="A259" s="90">
        <v>34</v>
      </c>
      <c r="B259" s="26" t="s">
        <v>297</v>
      </c>
      <c r="C259" s="26" t="s">
        <v>548</v>
      </c>
      <c r="D259" s="26" t="s">
        <v>299</v>
      </c>
      <c r="E259" s="91">
        <v>56</v>
      </c>
      <c r="F259" s="18"/>
      <c r="G259" s="19">
        <f t="shared" si="5"/>
        <v>0</v>
      </c>
      <c r="H259" s="4"/>
      <c r="I259" s="4"/>
    </row>
    <row r="260" spans="1:9" ht="15" thickBot="1">
      <c r="A260" s="90">
        <v>35</v>
      </c>
      <c r="B260" s="26" t="s">
        <v>549</v>
      </c>
      <c r="C260" s="26" t="s">
        <v>550</v>
      </c>
      <c r="D260" s="26" t="s">
        <v>299</v>
      </c>
      <c r="E260" s="91">
        <v>7</v>
      </c>
      <c r="F260" s="18"/>
      <c r="G260" s="19">
        <f t="shared" si="5"/>
        <v>0</v>
      </c>
      <c r="H260" s="4"/>
      <c r="I260" s="4"/>
    </row>
    <row r="261" spans="1:9">
      <c r="A261" s="90">
        <v>36</v>
      </c>
      <c r="B261" s="187" t="s">
        <v>551</v>
      </c>
      <c r="C261" s="187" t="s">
        <v>552</v>
      </c>
      <c r="D261" s="187" t="s">
        <v>450</v>
      </c>
      <c r="E261" s="187">
        <v>56</v>
      </c>
      <c r="F261" s="188"/>
      <c r="G261" s="189">
        <f>E261*F261</f>
        <v>0</v>
      </c>
      <c r="H261" s="4"/>
      <c r="I261" s="4"/>
    </row>
    <row r="262" spans="1:9">
      <c r="B262" s="406" t="s">
        <v>553</v>
      </c>
      <c r="C262" s="406"/>
      <c r="D262" s="406"/>
      <c r="E262" s="190"/>
      <c r="F262" s="190"/>
      <c r="G262" s="191">
        <f>SUM(G226:G261)</f>
        <v>0</v>
      </c>
    </row>
    <row r="263" spans="1:9">
      <c r="B263" s="319" t="s">
        <v>554</v>
      </c>
      <c r="C263" s="241"/>
      <c r="D263" s="320" t="s">
        <v>70</v>
      </c>
      <c r="E263" s="112">
        <v>56</v>
      </c>
      <c r="F263" s="291"/>
      <c r="G263" s="114">
        <f>E263*F263</f>
        <v>0</v>
      </c>
    </row>
    <row r="264" spans="1:9">
      <c r="A264" s="448" t="s">
        <v>827</v>
      </c>
      <c r="B264" s="448"/>
      <c r="C264" s="448"/>
      <c r="D264" s="448"/>
      <c r="E264" s="448"/>
      <c r="F264" s="448"/>
      <c r="G264" s="448"/>
    </row>
    <row r="265" spans="1:9" ht="27.6">
      <c r="A265" s="363">
        <v>1</v>
      </c>
      <c r="B265" s="78" t="s">
        <v>826</v>
      </c>
      <c r="D265" s="78" t="s">
        <v>70</v>
      </c>
      <c r="E265" s="78">
        <v>1</v>
      </c>
      <c r="F265" s="4"/>
      <c r="G265" s="362">
        <f>E265*F265</f>
        <v>0</v>
      </c>
    </row>
    <row r="266" spans="1:9">
      <c r="B266" s="78" t="s">
        <v>555</v>
      </c>
    </row>
  </sheetData>
  <mergeCells count="42">
    <mergeCell ref="A264:G264"/>
    <mergeCell ref="B262:D262"/>
    <mergeCell ref="A218:D218"/>
    <mergeCell ref="A220:E220"/>
    <mergeCell ref="F220:G220"/>
    <mergeCell ref="A223:C223"/>
    <mergeCell ref="F225:G225"/>
    <mergeCell ref="A185:C185"/>
    <mergeCell ref="A187:E187"/>
    <mergeCell ref="F187:G187"/>
    <mergeCell ref="B207:C207"/>
    <mergeCell ref="A209:E209"/>
    <mergeCell ref="F209:G209"/>
    <mergeCell ref="B154:D154"/>
    <mergeCell ref="A156:C156"/>
    <mergeCell ref="A158:E158"/>
    <mergeCell ref="A161:B161"/>
    <mergeCell ref="F161:G161"/>
    <mergeCell ref="A124:C124"/>
    <mergeCell ref="A126:E126"/>
    <mergeCell ref="F126:G126"/>
    <mergeCell ref="A135:C135"/>
    <mergeCell ref="A93:C93"/>
    <mergeCell ref="B94:E94"/>
    <mergeCell ref="A96:E96"/>
    <mergeCell ref="F96:G96"/>
    <mergeCell ref="A80:C80"/>
    <mergeCell ref="A83:E83"/>
    <mergeCell ref="F83:G83"/>
    <mergeCell ref="A87:C87"/>
    <mergeCell ref="F89:G89"/>
    <mergeCell ref="A43:D43"/>
    <mergeCell ref="A46:E46"/>
    <mergeCell ref="F46:G46"/>
    <mergeCell ref="A51:D51"/>
    <mergeCell ref="A53:E53"/>
    <mergeCell ref="F53:G53"/>
    <mergeCell ref="A3:E3"/>
    <mergeCell ref="F4:G4"/>
    <mergeCell ref="A29:B29"/>
    <mergeCell ref="A31:E31"/>
    <mergeCell ref="F31:G31"/>
  </mergeCells>
  <pageMargins left="0.7" right="0.7" top="0.75" bottom="0.75" header="0.3" footer="0.3"/>
  <pageSetup paperSize="9" scale="65" orientation="portrait" r:id="rId1"/>
  <rowBreaks count="1" manualBreakCount="1">
    <brk id="200" max="6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63"/>
  <sheetViews>
    <sheetView topLeftCell="A49" workbookViewId="0">
      <selection activeCell="I62" sqref="I62"/>
    </sheetView>
  </sheetViews>
  <sheetFormatPr defaultRowHeight="14.4"/>
  <cols>
    <col min="2" max="2" width="22.88671875" customWidth="1"/>
    <col min="3" max="3" width="13.6640625" customWidth="1"/>
    <col min="6" max="6" width="11.6640625" bestFit="1" customWidth="1"/>
  </cols>
  <sheetData>
    <row r="2" spans="1:6" ht="15.6">
      <c r="A2" s="153"/>
      <c r="B2" s="328" t="s">
        <v>752</v>
      </c>
      <c r="C2" s="328"/>
      <c r="D2" s="328"/>
      <c r="E2" s="328"/>
      <c r="F2" s="153"/>
    </row>
    <row r="3" spans="1:6" ht="15.6" customHeight="1" thickBot="1">
      <c r="A3" s="304"/>
      <c r="B3" s="304"/>
      <c r="C3" s="304"/>
      <c r="D3" s="304"/>
      <c r="E3" s="452"/>
      <c r="F3" s="452"/>
    </row>
    <row r="4" spans="1:6" ht="15.6">
      <c r="A4" s="321" t="s">
        <v>556</v>
      </c>
      <c r="B4" s="322" t="s">
        <v>557</v>
      </c>
      <c r="C4" s="323" t="s">
        <v>558</v>
      </c>
      <c r="D4" s="323" t="s">
        <v>559</v>
      </c>
      <c r="E4" s="324" t="s">
        <v>560</v>
      </c>
      <c r="F4" s="325" t="s">
        <v>561</v>
      </c>
    </row>
    <row r="5" spans="1:6" ht="28.8">
      <c r="A5" s="326">
        <v>1</v>
      </c>
      <c r="B5" s="305" t="s">
        <v>562</v>
      </c>
      <c r="C5" s="197" t="s">
        <v>299</v>
      </c>
      <c r="D5" s="306">
        <v>9</v>
      </c>
      <c r="E5" s="192"/>
      <c r="F5" s="327">
        <f>D5*E5</f>
        <v>0</v>
      </c>
    </row>
    <row r="6" spans="1:6" ht="15.6">
      <c r="A6" s="326">
        <v>2</v>
      </c>
      <c r="B6" s="305" t="s">
        <v>563</v>
      </c>
      <c r="C6" s="197" t="s">
        <v>375</v>
      </c>
      <c r="D6" s="306">
        <v>10</v>
      </c>
      <c r="E6" s="192"/>
      <c r="F6" s="327">
        <f t="shared" ref="F6:F49" si="0">D6*E6</f>
        <v>0</v>
      </c>
    </row>
    <row r="7" spans="1:6" ht="15.6">
      <c r="A7" s="326">
        <v>3</v>
      </c>
      <c r="B7" s="305" t="s">
        <v>564</v>
      </c>
      <c r="C7" s="197" t="s">
        <v>299</v>
      </c>
      <c r="D7" s="306">
        <v>25</v>
      </c>
      <c r="E7" s="192"/>
      <c r="F7" s="327">
        <f t="shared" si="0"/>
        <v>0</v>
      </c>
    </row>
    <row r="8" spans="1:6" ht="15.6">
      <c r="A8" s="326">
        <v>4</v>
      </c>
      <c r="B8" s="305" t="s">
        <v>565</v>
      </c>
      <c r="C8" s="197" t="s">
        <v>299</v>
      </c>
      <c r="D8" s="306">
        <v>6</v>
      </c>
      <c r="E8" s="192"/>
      <c r="F8" s="327">
        <f t="shared" si="0"/>
        <v>0</v>
      </c>
    </row>
    <row r="9" spans="1:6" ht="15.6">
      <c r="A9" s="326">
        <v>5</v>
      </c>
      <c r="B9" s="305" t="s">
        <v>566</v>
      </c>
      <c r="C9" s="197" t="s">
        <v>299</v>
      </c>
      <c r="D9" s="306">
        <v>6</v>
      </c>
      <c r="E9" s="192"/>
      <c r="F9" s="327">
        <f t="shared" si="0"/>
        <v>0</v>
      </c>
    </row>
    <row r="10" spans="1:6" ht="15.6">
      <c r="A10" s="326">
        <v>6</v>
      </c>
      <c r="B10" s="305" t="s">
        <v>567</v>
      </c>
      <c r="C10" s="197" t="s">
        <v>299</v>
      </c>
      <c r="D10" s="306">
        <v>7</v>
      </c>
      <c r="E10" s="192"/>
      <c r="F10" s="327">
        <f t="shared" si="0"/>
        <v>0</v>
      </c>
    </row>
    <row r="11" spans="1:6" ht="15.6">
      <c r="A11" s="326">
        <v>7</v>
      </c>
      <c r="B11" s="305" t="s">
        <v>568</v>
      </c>
      <c r="C11" s="197" t="s">
        <v>299</v>
      </c>
      <c r="D11" s="306">
        <v>80</v>
      </c>
      <c r="E11" s="192"/>
      <c r="F11" s="327">
        <f t="shared" si="0"/>
        <v>0</v>
      </c>
    </row>
    <row r="12" spans="1:6" ht="28.8">
      <c r="A12" s="326">
        <v>8</v>
      </c>
      <c r="B12" s="305" t="s">
        <v>569</v>
      </c>
      <c r="C12" s="307" t="s">
        <v>257</v>
      </c>
      <c r="D12" s="198">
        <v>60</v>
      </c>
      <c r="E12" s="193"/>
      <c r="F12" s="327">
        <f t="shared" si="0"/>
        <v>0</v>
      </c>
    </row>
    <row r="13" spans="1:6" ht="15.6">
      <c r="A13" s="326">
        <v>9</v>
      </c>
      <c r="B13" s="305" t="s">
        <v>570</v>
      </c>
      <c r="C13" s="307" t="s">
        <v>299</v>
      </c>
      <c r="D13" s="198">
        <v>20</v>
      </c>
      <c r="E13" s="193"/>
      <c r="F13" s="327">
        <f t="shared" si="0"/>
        <v>0</v>
      </c>
    </row>
    <row r="14" spans="1:6" ht="15.6">
      <c r="A14" s="326">
        <v>10</v>
      </c>
      <c r="B14" s="305" t="s">
        <v>571</v>
      </c>
      <c r="C14" s="307" t="s">
        <v>299</v>
      </c>
      <c r="D14" s="198">
        <v>10</v>
      </c>
      <c r="E14" s="192"/>
      <c r="F14" s="327">
        <f t="shared" si="0"/>
        <v>0</v>
      </c>
    </row>
    <row r="15" spans="1:6" ht="15.6">
      <c r="A15" s="326">
        <v>11</v>
      </c>
      <c r="B15" s="305" t="s">
        <v>572</v>
      </c>
      <c r="C15" s="307" t="s">
        <v>299</v>
      </c>
      <c r="D15" s="198">
        <v>0</v>
      </c>
      <c r="E15" s="193"/>
      <c r="F15" s="327">
        <f t="shared" si="0"/>
        <v>0</v>
      </c>
    </row>
    <row r="16" spans="1:6" ht="15.6">
      <c r="A16" s="326">
        <v>12</v>
      </c>
      <c r="B16" s="305" t="s">
        <v>573</v>
      </c>
      <c r="C16" s="307" t="s">
        <v>299</v>
      </c>
      <c r="D16" s="198">
        <v>40</v>
      </c>
      <c r="E16" s="192"/>
      <c r="F16" s="327">
        <f t="shared" si="0"/>
        <v>0</v>
      </c>
    </row>
    <row r="17" spans="1:6" ht="15.6">
      <c r="A17" s="326">
        <v>13</v>
      </c>
      <c r="B17" s="305" t="s">
        <v>574</v>
      </c>
      <c r="C17" s="307" t="s">
        <v>299</v>
      </c>
      <c r="D17" s="198">
        <v>20</v>
      </c>
      <c r="E17" s="192"/>
      <c r="F17" s="327">
        <f t="shared" si="0"/>
        <v>0</v>
      </c>
    </row>
    <row r="18" spans="1:6" ht="15.6">
      <c r="A18" s="326">
        <v>14</v>
      </c>
      <c r="B18" s="305" t="s">
        <v>575</v>
      </c>
      <c r="C18" s="307" t="s">
        <v>299</v>
      </c>
      <c r="D18" s="198">
        <v>17</v>
      </c>
      <c r="E18" s="192"/>
      <c r="F18" s="327">
        <f t="shared" si="0"/>
        <v>0</v>
      </c>
    </row>
    <row r="19" spans="1:6" ht="15.6">
      <c r="A19" s="326">
        <v>15</v>
      </c>
      <c r="B19" s="305" t="s">
        <v>576</v>
      </c>
      <c r="C19" s="307" t="s">
        <v>299</v>
      </c>
      <c r="D19" s="198">
        <v>12</v>
      </c>
      <c r="E19" s="192"/>
      <c r="F19" s="327">
        <f t="shared" si="0"/>
        <v>0</v>
      </c>
    </row>
    <row r="20" spans="1:6" ht="15.6">
      <c r="A20" s="326">
        <v>16</v>
      </c>
      <c r="B20" s="305" t="s">
        <v>577</v>
      </c>
      <c r="C20" s="307" t="s">
        <v>299</v>
      </c>
      <c r="D20" s="198">
        <v>5</v>
      </c>
      <c r="E20" s="192"/>
      <c r="F20" s="327">
        <f t="shared" si="0"/>
        <v>0</v>
      </c>
    </row>
    <row r="21" spans="1:6" ht="15.6">
      <c r="A21" s="326">
        <v>17</v>
      </c>
      <c r="B21" s="305" t="s">
        <v>578</v>
      </c>
      <c r="C21" s="307" t="s">
        <v>299</v>
      </c>
      <c r="D21" s="198">
        <v>0</v>
      </c>
      <c r="E21" s="194"/>
      <c r="F21" s="327">
        <f t="shared" si="0"/>
        <v>0</v>
      </c>
    </row>
    <row r="22" spans="1:6" ht="15.6">
      <c r="A22" s="326">
        <v>18</v>
      </c>
      <c r="B22" s="305" t="s">
        <v>579</v>
      </c>
      <c r="C22" s="307" t="s">
        <v>299</v>
      </c>
      <c r="D22" s="198">
        <v>100</v>
      </c>
      <c r="E22" s="192"/>
      <c r="F22" s="327">
        <f t="shared" si="0"/>
        <v>0</v>
      </c>
    </row>
    <row r="23" spans="1:6" ht="15.6">
      <c r="A23" s="326">
        <v>19</v>
      </c>
      <c r="B23" s="305" t="s">
        <v>580</v>
      </c>
      <c r="C23" s="307" t="s">
        <v>299</v>
      </c>
      <c r="D23" s="198">
        <v>150</v>
      </c>
      <c r="E23" s="192"/>
      <c r="F23" s="327">
        <f t="shared" si="0"/>
        <v>0</v>
      </c>
    </row>
    <row r="24" spans="1:6" ht="15.6">
      <c r="A24" s="326">
        <v>20</v>
      </c>
      <c r="B24" s="305" t="s">
        <v>581</v>
      </c>
      <c r="C24" s="197" t="s">
        <v>257</v>
      </c>
      <c r="D24" s="306">
        <v>1400</v>
      </c>
      <c r="E24" s="192"/>
      <c r="F24" s="327">
        <f t="shared" si="0"/>
        <v>0</v>
      </c>
    </row>
    <row r="25" spans="1:6" ht="15.6">
      <c r="A25" s="326">
        <v>21</v>
      </c>
      <c r="B25" s="305" t="s">
        <v>582</v>
      </c>
      <c r="C25" s="197" t="s">
        <v>583</v>
      </c>
      <c r="D25" s="306">
        <v>350</v>
      </c>
      <c r="E25" s="192"/>
      <c r="F25" s="327">
        <f t="shared" si="0"/>
        <v>0</v>
      </c>
    </row>
    <row r="26" spans="1:6" ht="28.8">
      <c r="A26" s="326">
        <v>22</v>
      </c>
      <c r="B26" s="305" t="s">
        <v>584</v>
      </c>
      <c r="C26" s="197" t="s">
        <v>583</v>
      </c>
      <c r="D26" s="306">
        <v>100</v>
      </c>
      <c r="E26" s="192"/>
      <c r="F26" s="327">
        <f t="shared" si="0"/>
        <v>0</v>
      </c>
    </row>
    <row r="27" spans="1:6" ht="28.8">
      <c r="A27" s="326">
        <v>23</v>
      </c>
      <c r="B27" s="305" t="s">
        <v>585</v>
      </c>
      <c r="C27" s="197" t="s">
        <v>583</v>
      </c>
      <c r="D27" s="306">
        <v>312</v>
      </c>
      <c r="E27" s="192"/>
      <c r="F27" s="327">
        <f t="shared" si="0"/>
        <v>0</v>
      </c>
    </row>
    <row r="28" spans="1:6" ht="28.8">
      <c r="A28" s="326">
        <v>24</v>
      </c>
      <c r="B28" s="305" t="s">
        <v>586</v>
      </c>
      <c r="C28" s="197" t="s">
        <v>583</v>
      </c>
      <c r="D28" s="306">
        <v>195</v>
      </c>
      <c r="E28" s="192"/>
      <c r="F28" s="327">
        <f t="shared" si="0"/>
        <v>0</v>
      </c>
    </row>
    <row r="29" spans="1:6" ht="15.6">
      <c r="A29" s="326">
        <v>25</v>
      </c>
      <c r="B29" s="305" t="s">
        <v>587</v>
      </c>
      <c r="C29" s="197" t="s">
        <v>583</v>
      </c>
      <c r="D29" s="306">
        <v>155</v>
      </c>
      <c r="E29" s="192"/>
      <c r="F29" s="327">
        <f t="shared" si="0"/>
        <v>0</v>
      </c>
    </row>
    <row r="30" spans="1:6" ht="28.8">
      <c r="A30" s="326">
        <v>26</v>
      </c>
      <c r="B30" s="305" t="s">
        <v>588</v>
      </c>
      <c r="C30" s="197" t="s">
        <v>583</v>
      </c>
      <c r="D30" s="306">
        <v>250</v>
      </c>
      <c r="E30" s="192"/>
      <c r="F30" s="327">
        <f t="shared" si="0"/>
        <v>0</v>
      </c>
    </row>
    <row r="31" spans="1:6" ht="28.8">
      <c r="A31" s="326">
        <v>27</v>
      </c>
      <c r="B31" s="305" t="s">
        <v>589</v>
      </c>
      <c r="C31" s="197" t="s">
        <v>583</v>
      </c>
      <c r="D31" s="306">
        <v>360</v>
      </c>
      <c r="E31" s="192"/>
      <c r="F31" s="327">
        <f t="shared" si="0"/>
        <v>0</v>
      </c>
    </row>
    <row r="32" spans="1:6" ht="28.8">
      <c r="A32" s="326">
        <v>28</v>
      </c>
      <c r="B32" s="305" t="s">
        <v>590</v>
      </c>
      <c r="C32" s="197" t="s">
        <v>583</v>
      </c>
      <c r="D32" s="306">
        <v>104</v>
      </c>
      <c r="E32" s="192"/>
      <c r="F32" s="327">
        <f t="shared" si="0"/>
        <v>0</v>
      </c>
    </row>
    <row r="33" spans="1:6" ht="15.6">
      <c r="A33" s="326">
        <v>29</v>
      </c>
      <c r="B33" s="305" t="s">
        <v>591</v>
      </c>
      <c r="C33" s="197" t="s">
        <v>583</v>
      </c>
      <c r="D33" s="306">
        <v>420</v>
      </c>
      <c r="E33" s="195"/>
      <c r="F33" s="327">
        <f t="shared" si="0"/>
        <v>0</v>
      </c>
    </row>
    <row r="34" spans="1:6" ht="28.8">
      <c r="A34" s="326">
        <v>30</v>
      </c>
      <c r="B34" s="305" t="s">
        <v>592</v>
      </c>
      <c r="C34" s="197" t="s">
        <v>583</v>
      </c>
      <c r="D34" s="198">
        <v>12</v>
      </c>
      <c r="E34" s="192"/>
      <c r="F34" s="327">
        <f t="shared" si="0"/>
        <v>0</v>
      </c>
    </row>
    <row r="35" spans="1:6" ht="28.8">
      <c r="A35" s="326">
        <v>31</v>
      </c>
      <c r="B35" s="305" t="s">
        <v>593</v>
      </c>
      <c r="C35" s="197" t="s">
        <v>583</v>
      </c>
      <c r="D35" s="198">
        <v>10</v>
      </c>
      <c r="E35" s="192"/>
      <c r="F35" s="327">
        <f t="shared" si="0"/>
        <v>0</v>
      </c>
    </row>
    <row r="36" spans="1:6" ht="15.6">
      <c r="A36" s="326">
        <v>32</v>
      </c>
      <c r="B36" s="305" t="s">
        <v>594</v>
      </c>
      <c r="C36" s="197" t="s">
        <v>583</v>
      </c>
      <c r="D36" s="198">
        <v>10</v>
      </c>
      <c r="E36" s="192"/>
      <c r="F36" s="327">
        <f t="shared" si="0"/>
        <v>0</v>
      </c>
    </row>
    <row r="37" spans="1:6" ht="15.6">
      <c r="A37" s="326">
        <v>33</v>
      </c>
      <c r="B37" s="305" t="s">
        <v>595</v>
      </c>
      <c r="C37" s="197" t="s">
        <v>583</v>
      </c>
      <c r="D37" s="198">
        <v>30</v>
      </c>
      <c r="E37" s="192"/>
      <c r="F37" s="327">
        <f t="shared" si="0"/>
        <v>0</v>
      </c>
    </row>
    <row r="38" spans="1:6" ht="15.6">
      <c r="A38" s="326">
        <v>34</v>
      </c>
      <c r="B38" s="305" t="s">
        <v>596</v>
      </c>
      <c r="C38" s="197" t="s">
        <v>583</v>
      </c>
      <c r="D38" s="198">
        <v>20</v>
      </c>
      <c r="E38" s="192"/>
      <c r="F38" s="327">
        <f t="shared" si="0"/>
        <v>0</v>
      </c>
    </row>
    <row r="39" spans="1:6" ht="15.6">
      <c r="A39" s="326">
        <v>35</v>
      </c>
      <c r="B39" s="305" t="s">
        <v>597</v>
      </c>
      <c r="C39" s="197" t="s">
        <v>583</v>
      </c>
      <c r="D39" s="198">
        <v>15</v>
      </c>
      <c r="E39" s="192"/>
      <c r="F39" s="327">
        <f t="shared" si="0"/>
        <v>0</v>
      </c>
    </row>
    <row r="40" spans="1:6" ht="15.6">
      <c r="A40" s="326">
        <v>36</v>
      </c>
      <c r="B40" s="305" t="s">
        <v>598</v>
      </c>
      <c r="C40" s="197" t="s">
        <v>583</v>
      </c>
      <c r="D40" s="198">
        <v>26</v>
      </c>
      <c r="E40" s="192"/>
      <c r="F40" s="327">
        <f t="shared" si="0"/>
        <v>0</v>
      </c>
    </row>
    <row r="41" spans="1:6" ht="15.6">
      <c r="A41" s="326">
        <v>37</v>
      </c>
      <c r="B41" s="305" t="s">
        <v>599</v>
      </c>
      <c r="C41" s="197" t="s">
        <v>583</v>
      </c>
      <c r="D41" s="198">
        <v>7</v>
      </c>
      <c r="E41" s="192"/>
      <c r="F41" s="327">
        <f t="shared" si="0"/>
        <v>0</v>
      </c>
    </row>
    <row r="42" spans="1:6" ht="15.6">
      <c r="A42" s="326">
        <v>38</v>
      </c>
      <c r="B42" s="305" t="s">
        <v>600</v>
      </c>
      <c r="C42" s="197" t="s">
        <v>583</v>
      </c>
      <c r="D42" s="198">
        <v>30</v>
      </c>
      <c r="E42" s="192"/>
      <c r="F42" s="327">
        <f t="shared" si="0"/>
        <v>0</v>
      </c>
    </row>
    <row r="43" spans="1:6" ht="15.6">
      <c r="A43" s="326">
        <v>39</v>
      </c>
      <c r="B43" s="305" t="s">
        <v>601</v>
      </c>
      <c r="C43" s="197" t="s">
        <v>583</v>
      </c>
      <c r="D43" s="198">
        <v>40</v>
      </c>
      <c r="E43" s="192"/>
      <c r="F43" s="327">
        <f t="shared" si="0"/>
        <v>0</v>
      </c>
    </row>
    <row r="44" spans="1:6" ht="15.6">
      <c r="A44" s="326">
        <v>40</v>
      </c>
      <c r="B44" s="305" t="s">
        <v>602</v>
      </c>
      <c r="C44" s="197" t="s">
        <v>583</v>
      </c>
      <c r="D44" s="198">
        <v>35</v>
      </c>
      <c r="E44" s="192"/>
      <c r="F44" s="327">
        <f t="shared" si="0"/>
        <v>0</v>
      </c>
    </row>
    <row r="45" spans="1:6" ht="15.6">
      <c r="A45" s="326">
        <v>41</v>
      </c>
      <c r="B45" s="305" t="s">
        <v>603</v>
      </c>
      <c r="C45" s="197" t="s">
        <v>583</v>
      </c>
      <c r="D45" s="198">
        <v>30</v>
      </c>
      <c r="E45" s="192"/>
      <c r="F45" s="327">
        <f t="shared" si="0"/>
        <v>0</v>
      </c>
    </row>
    <row r="46" spans="1:6" ht="15.6">
      <c r="A46" s="326">
        <v>42</v>
      </c>
      <c r="B46" s="305" t="s">
        <v>604</v>
      </c>
      <c r="C46" s="197" t="s">
        <v>583</v>
      </c>
      <c r="D46" s="198">
        <v>60</v>
      </c>
      <c r="E46" s="192"/>
      <c r="F46" s="327">
        <f t="shared" si="0"/>
        <v>0</v>
      </c>
    </row>
    <row r="47" spans="1:6" ht="15.6">
      <c r="A47" s="326">
        <v>43</v>
      </c>
      <c r="B47" s="305" t="s">
        <v>605</v>
      </c>
      <c r="C47" s="197" t="s">
        <v>583</v>
      </c>
      <c r="D47" s="198">
        <v>20</v>
      </c>
      <c r="E47" s="192"/>
      <c r="F47" s="327">
        <f t="shared" si="0"/>
        <v>0</v>
      </c>
    </row>
    <row r="48" spans="1:6" ht="15.6">
      <c r="A48" s="326">
        <v>44</v>
      </c>
      <c r="B48" s="305" t="s">
        <v>606</v>
      </c>
      <c r="C48" s="197" t="s">
        <v>583</v>
      </c>
      <c r="D48" s="198">
        <v>6</v>
      </c>
      <c r="E48" s="192"/>
      <c r="F48" s="327">
        <f t="shared" si="0"/>
        <v>0</v>
      </c>
    </row>
    <row r="49" spans="1:6" ht="15.6">
      <c r="A49" s="326">
        <v>45</v>
      </c>
      <c r="B49" s="196" t="s">
        <v>607</v>
      </c>
      <c r="C49" s="197" t="s">
        <v>583</v>
      </c>
      <c r="D49" s="198">
        <v>300</v>
      </c>
      <c r="E49" s="195"/>
      <c r="F49" s="327">
        <f t="shared" si="0"/>
        <v>0</v>
      </c>
    </row>
    <row r="50" spans="1:6" ht="15.6">
      <c r="A50" s="326">
        <v>46</v>
      </c>
      <c r="B50" s="196" t="s">
        <v>608</v>
      </c>
      <c r="C50" s="197" t="s">
        <v>609</v>
      </c>
      <c r="D50" s="198">
        <v>60</v>
      </c>
      <c r="E50" s="195"/>
      <c r="F50" s="327"/>
    </row>
    <row r="51" spans="1:6" ht="15.6">
      <c r="A51" s="326">
        <v>47</v>
      </c>
      <c r="B51" s="196" t="s">
        <v>610</v>
      </c>
      <c r="C51" s="197" t="s">
        <v>609</v>
      </c>
      <c r="D51" s="198">
        <v>40</v>
      </c>
      <c r="E51" s="195"/>
      <c r="F51" s="327"/>
    </row>
    <row r="52" spans="1:6" ht="15.6">
      <c r="A52" s="326">
        <v>48</v>
      </c>
      <c r="B52" s="196" t="s">
        <v>611</v>
      </c>
      <c r="C52" s="197" t="s">
        <v>609</v>
      </c>
      <c r="D52" s="198">
        <v>40</v>
      </c>
      <c r="E52" s="195"/>
      <c r="F52" s="327"/>
    </row>
    <row r="53" spans="1:6" ht="15.6">
      <c r="A53" s="326">
        <v>49</v>
      </c>
      <c r="B53" s="196" t="s">
        <v>612</v>
      </c>
      <c r="C53" s="197" t="s">
        <v>609</v>
      </c>
      <c r="D53" s="198">
        <v>40</v>
      </c>
      <c r="E53" s="195"/>
      <c r="F53" s="327"/>
    </row>
    <row r="54" spans="1:6" ht="15.6">
      <c r="A54" s="326">
        <v>50</v>
      </c>
      <c r="B54" s="196" t="s">
        <v>613</v>
      </c>
      <c r="C54" s="197" t="s">
        <v>609</v>
      </c>
      <c r="D54" s="198">
        <v>15</v>
      </c>
      <c r="E54" s="195"/>
      <c r="F54" s="327"/>
    </row>
    <row r="55" spans="1:6" ht="15.6">
      <c r="A55" s="326">
        <v>51</v>
      </c>
      <c r="B55" s="196" t="s">
        <v>614</v>
      </c>
      <c r="C55" s="197" t="s">
        <v>609</v>
      </c>
      <c r="D55" s="198">
        <v>20</v>
      </c>
      <c r="E55" s="195"/>
      <c r="F55" s="327"/>
    </row>
    <row r="56" spans="1:6" ht="15.6">
      <c r="A56" s="326">
        <v>52</v>
      </c>
      <c r="B56" s="196" t="s">
        <v>615</v>
      </c>
      <c r="C56" s="197" t="s">
        <v>609</v>
      </c>
      <c r="D56" s="198">
        <v>30</v>
      </c>
      <c r="E56" s="195"/>
      <c r="F56" s="327"/>
    </row>
    <row r="57" spans="1:6" ht="15.6">
      <c r="A57" s="326">
        <v>53</v>
      </c>
      <c r="B57" s="196" t="s">
        <v>616</v>
      </c>
      <c r="C57" s="197" t="s">
        <v>609</v>
      </c>
      <c r="D57" s="198">
        <v>30</v>
      </c>
      <c r="E57" s="195"/>
      <c r="F57" s="327"/>
    </row>
    <row r="58" spans="1:6" ht="15.6">
      <c r="A58" s="326">
        <v>54</v>
      </c>
      <c r="B58" s="196" t="s">
        <v>617</v>
      </c>
      <c r="C58" s="197" t="s">
        <v>609</v>
      </c>
      <c r="D58" s="198">
        <v>30</v>
      </c>
      <c r="E58" s="195"/>
      <c r="F58" s="327"/>
    </row>
    <row r="59" spans="1:6" ht="15.6">
      <c r="A59" s="326">
        <v>55</v>
      </c>
      <c r="B59" s="196" t="s">
        <v>618</v>
      </c>
      <c r="C59" s="197" t="s">
        <v>609</v>
      </c>
      <c r="D59" s="198">
        <v>100</v>
      </c>
      <c r="E59" s="195"/>
      <c r="F59" s="327"/>
    </row>
    <row r="60" spans="1:6" ht="15.6">
      <c r="A60" s="326">
        <v>56</v>
      </c>
      <c r="B60" s="196" t="s">
        <v>619</v>
      </c>
      <c r="C60" s="197" t="s">
        <v>609</v>
      </c>
      <c r="D60" s="198">
        <v>14</v>
      </c>
      <c r="E60" s="195"/>
      <c r="F60" s="327"/>
    </row>
    <row r="61" spans="1:6" ht="15.6">
      <c r="A61" s="364">
        <v>57</v>
      </c>
      <c r="B61" s="365" t="s">
        <v>620</v>
      </c>
      <c r="C61" s="366" t="s">
        <v>609</v>
      </c>
      <c r="D61" s="367">
        <v>60</v>
      </c>
      <c r="E61" s="368"/>
      <c r="F61" s="369"/>
    </row>
    <row r="62" spans="1:6" ht="29.4" thickBot="1">
      <c r="A62" s="370">
        <v>58</v>
      </c>
      <c r="B62" s="371" t="s">
        <v>828</v>
      </c>
      <c r="C62" s="197" t="s">
        <v>299</v>
      </c>
      <c r="D62" s="367">
        <v>36</v>
      </c>
      <c r="E62" s="368"/>
      <c r="F62" s="372"/>
    </row>
    <row r="63" spans="1:6" ht="15" thickBot="1">
      <c r="A63" s="199"/>
      <c r="B63" s="199"/>
      <c r="C63" s="199"/>
      <c r="D63" s="453" t="s">
        <v>621</v>
      </c>
      <c r="E63" s="454"/>
      <c r="F63" s="373">
        <f>SUM(F5:F62)</f>
        <v>0</v>
      </c>
    </row>
  </sheetData>
  <mergeCells count="2">
    <mergeCell ref="E3:F3"/>
    <mergeCell ref="D63:E6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94"/>
  <sheetViews>
    <sheetView topLeftCell="A88" workbookViewId="0">
      <selection activeCell="N38" sqref="N38"/>
    </sheetView>
  </sheetViews>
  <sheetFormatPr defaultRowHeight="14.4"/>
  <cols>
    <col min="3" max="3" width="29.33203125" customWidth="1"/>
    <col min="4" max="4" width="17.21875" customWidth="1"/>
    <col min="8" max="8" width="12.6640625" bestFit="1" customWidth="1"/>
    <col min="10" max="10" width="10.6640625" bestFit="1" customWidth="1"/>
  </cols>
  <sheetData>
    <row r="1" spans="2:10" ht="21">
      <c r="C1" s="459" t="s">
        <v>753</v>
      </c>
      <c r="D1" s="459"/>
      <c r="E1" s="459"/>
      <c r="F1" s="459"/>
      <c r="G1" s="459"/>
    </row>
    <row r="3" spans="2:10" ht="18">
      <c r="B3" s="308" t="s">
        <v>622</v>
      </c>
      <c r="C3" s="308"/>
      <c r="D3" s="308"/>
      <c r="E3" s="308" t="s">
        <v>96</v>
      </c>
      <c r="F3" s="308" t="s">
        <v>3</v>
      </c>
      <c r="G3" s="309" t="s">
        <v>750</v>
      </c>
      <c r="H3" s="309" t="s">
        <v>751</v>
      </c>
      <c r="I3" s="455"/>
      <c r="J3" s="456"/>
    </row>
    <row r="4" spans="2:10">
      <c r="B4" s="200">
        <v>4.0999999999999996</v>
      </c>
      <c r="C4" s="112" t="s">
        <v>823</v>
      </c>
      <c r="D4" s="94"/>
      <c r="E4" s="113"/>
      <c r="F4" s="201">
        <v>52</v>
      </c>
      <c r="G4" s="92"/>
      <c r="H4" s="114">
        <f t="shared" ref="H4:H68" si="0">F4*G4</f>
        <v>0</v>
      </c>
    </row>
    <row r="5" spans="2:10" ht="27.6">
      <c r="B5" s="200">
        <v>4.2</v>
      </c>
      <c r="C5" s="202" t="s">
        <v>623</v>
      </c>
      <c r="D5" s="203"/>
      <c r="E5" s="113" t="s">
        <v>624</v>
      </c>
      <c r="F5" s="201">
        <v>52</v>
      </c>
      <c r="G5" s="92"/>
      <c r="H5" s="114">
        <f t="shared" si="0"/>
        <v>0</v>
      </c>
    </row>
    <row r="6" spans="2:10">
      <c r="B6" s="200">
        <v>4.3</v>
      </c>
      <c r="C6" s="202" t="s">
        <v>625</v>
      </c>
      <c r="D6" s="94"/>
      <c r="E6" s="113" t="s">
        <v>624</v>
      </c>
      <c r="F6" s="201">
        <v>1</v>
      </c>
      <c r="G6" s="92"/>
      <c r="H6" s="114">
        <f t="shared" si="0"/>
        <v>0</v>
      </c>
    </row>
    <row r="7" spans="2:10">
      <c r="B7" s="200">
        <v>4.4000000000000004</v>
      </c>
      <c r="C7" s="204" t="s">
        <v>626</v>
      </c>
      <c r="D7" s="94"/>
      <c r="E7" s="113"/>
      <c r="F7" s="201"/>
      <c r="G7" s="92"/>
      <c r="H7" s="114">
        <f t="shared" si="0"/>
        <v>0</v>
      </c>
    </row>
    <row r="8" spans="2:10">
      <c r="B8" s="200">
        <v>4.5</v>
      </c>
      <c r="C8" s="202" t="s">
        <v>627</v>
      </c>
      <c r="D8" s="94"/>
      <c r="E8" s="113" t="s">
        <v>624</v>
      </c>
      <c r="F8" s="201">
        <v>52</v>
      </c>
      <c r="G8" s="92"/>
      <c r="H8" s="114">
        <f t="shared" si="0"/>
        <v>0</v>
      </c>
    </row>
    <row r="9" spans="2:10">
      <c r="B9" s="200">
        <v>4.5999999999999996</v>
      </c>
      <c r="C9" s="202" t="s">
        <v>628</v>
      </c>
      <c r="D9" s="94"/>
      <c r="E9" s="113"/>
      <c r="F9" s="201"/>
      <c r="G9" s="92"/>
      <c r="H9" s="114">
        <f t="shared" si="0"/>
        <v>0</v>
      </c>
    </row>
    <row r="10" spans="2:10" ht="27.6">
      <c r="B10" s="200">
        <v>4.7</v>
      </c>
      <c r="C10" s="202" t="s">
        <v>629</v>
      </c>
      <c r="D10" s="94"/>
      <c r="E10" s="113" t="s">
        <v>624</v>
      </c>
      <c r="F10" s="201">
        <v>52</v>
      </c>
      <c r="G10" s="92"/>
      <c r="H10" s="114">
        <f t="shared" si="0"/>
        <v>0</v>
      </c>
    </row>
    <row r="11" spans="2:10" ht="27.6">
      <c r="B11" s="200">
        <v>4.8</v>
      </c>
      <c r="C11" s="202" t="s">
        <v>630</v>
      </c>
      <c r="D11" s="94"/>
      <c r="E11" s="113" t="s">
        <v>624</v>
      </c>
      <c r="F11" s="201">
        <v>52</v>
      </c>
      <c r="G11" s="92"/>
      <c r="H11" s="114">
        <f t="shared" si="0"/>
        <v>0</v>
      </c>
    </row>
    <row r="12" spans="2:10">
      <c r="B12" s="200">
        <v>4.9000000000000004</v>
      </c>
      <c r="C12" s="202" t="s">
        <v>631</v>
      </c>
      <c r="D12" s="94"/>
      <c r="E12" s="113" t="s">
        <v>624</v>
      </c>
      <c r="F12" s="201">
        <v>12</v>
      </c>
      <c r="G12" s="92"/>
      <c r="H12" s="114">
        <f t="shared" si="0"/>
        <v>0</v>
      </c>
    </row>
    <row r="13" spans="2:10" ht="27.6">
      <c r="B13" s="200">
        <v>5</v>
      </c>
      <c r="C13" s="202" t="s">
        <v>632</v>
      </c>
      <c r="D13" s="94"/>
      <c r="E13" s="113" t="s">
        <v>624</v>
      </c>
      <c r="F13" s="201">
        <v>13</v>
      </c>
      <c r="G13" s="92"/>
      <c r="H13" s="114">
        <f t="shared" si="0"/>
        <v>0</v>
      </c>
    </row>
    <row r="14" spans="2:10" ht="27.6">
      <c r="B14" s="200">
        <v>5.1000000000000103</v>
      </c>
      <c r="C14" s="112" t="s">
        <v>633</v>
      </c>
      <c r="D14" s="94"/>
      <c r="E14" s="113" t="s">
        <v>624</v>
      </c>
      <c r="F14" s="201">
        <v>23</v>
      </c>
      <c r="G14" s="92"/>
      <c r="H14" s="114">
        <f t="shared" si="0"/>
        <v>0</v>
      </c>
    </row>
    <row r="15" spans="2:10">
      <c r="B15" s="200">
        <v>5.2000000000000099</v>
      </c>
      <c r="C15" s="204" t="s">
        <v>634</v>
      </c>
      <c r="D15" s="94"/>
      <c r="E15" s="113"/>
      <c r="F15" s="201"/>
      <c r="G15" s="92"/>
      <c r="H15" s="114">
        <f t="shared" si="0"/>
        <v>0</v>
      </c>
    </row>
    <row r="16" spans="2:10" ht="27.6">
      <c r="B16" s="200">
        <v>5.3000000000000096</v>
      </c>
      <c r="C16" s="202" t="s">
        <v>635</v>
      </c>
      <c r="D16" s="94"/>
      <c r="E16" s="113" t="s">
        <v>624</v>
      </c>
      <c r="F16" s="201">
        <v>52</v>
      </c>
      <c r="G16" s="92"/>
      <c r="H16" s="114">
        <f t="shared" si="0"/>
        <v>0</v>
      </c>
    </row>
    <row r="17" spans="2:10">
      <c r="B17" s="200">
        <v>5.4000000000000101</v>
      </c>
      <c r="C17" s="202" t="s">
        <v>636</v>
      </c>
      <c r="D17" s="94"/>
      <c r="E17" s="113" t="s">
        <v>624</v>
      </c>
      <c r="F17" s="201">
        <v>52</v>
      </c>
      <c r="G17" s="92"/>
      <c r="H17" s="114">
        <f t="shared" si="0"/>
        <v>0</v>
      </c>
    </row>
    <row r="18" spans="2:10">
      <c r="B18" s="200">
        <v>5.5000000000000098</v>
      </c>
      <c r="C18" s="202" t="s">
        <v>637</v>
      </c>
      <c r="D18" s="94"/>
      <c r="E18" s="113" t="s">
        <v>624</v>
      </c>
      <c r="F18" s="201">
        <v>52</v>
      </c>
      <c r="G18" s="92"/>
      <c r="H18" s="114">
        <f t="shared" si="0"/>
        <v>0</v>
      </c>
    </row>
    <row r="19" spans="2:10">
      <c r="B19" s="200">
        <v>5.6000000000000103</v>
      </c>
      <c r="C19" s="205" t="s">
        <v>638</v>
      </c>
      <c r="D19" s="94"/>
      <c r="E19" s="113" t="s">
        <v>624</v>
      </c>
      <c r="F19" s="201">
        <v>52</v>
      </c>
      <c r="G19" s="92"/>
      <c r="H19" s="114">
        <f t="shared" si="0"/>
        <v>0</v>
      </c>
    </row>
    <row r="20" spans="2:10">
      <c r="B20" s="200">
        <v>5.7000000000000099</v>
      </c>
      <c r="C20" s="202" t="s">
        <v>639</v>
      </c>
      <c r="D20" s="94"/>
      <c r="E20" s="113" t="s">
        <v>624</v>
      </c>
      <c r="F20" s="201">
        <v>60</v>
      </c>
      <c r="G20" s="92"/>
      <c r="H20" s="114">
        <f>F20*G20</f>
        <v>0</v>
      </c>
    </row>
    <row r="21" spans="2:10">
      <c r="B21" s="200">
        <v>5.8000000000000096</v>
      </c>
      <c r="C21" s="202" t="s">
        <v>640</v>
      </c>
      <c r="D21" s="94"/>
      <c r="E21" s="113"/>
      <c r="F21" s="201"/>
      <c r="G21" s="92"/>
      <c r="H21" s="114">
        <f t="shared" si="0"/>
        <v>0</v>
      </c>
    </row>
    <row r="22" spans="2:10">
      <c r="B22" s="200">
        <v>5.9000000000000101</v>
      </c>
      <c r="C22" s="205" t="s">
        <v>641</v>
      </c>
      <c r="D22" s="94"/>
      <c r="E22" s="113" t="s">
        <v>624</v>
      </c>
      <c r="F22" s="201">
        <v>52</v>
      </c>
      <c r="G22" s="92"/>
      <c r="H22" s="114">
        <f t="shared" si="0"/>
        <v>0</v>
      </c>
    </row>
    <row r="23" spans="2:10">
      <c r="B23" s="200">
        <v>6.0000000000000098</v>
      </c>
      <c r="C23" s="202" t="s">
        <v>642</v>
      </c>
      <c r="D23" s="94"/>
      <c r="E23" s="113" t="s">
        <v>624</v>
      </c>
      <c r="F23" s="201">
        <v>52</v>
      </c>
      <c r="G23" s="92"/>
      <c r="H23" s="114">
        <f t="shared" si="0"/>
        <v>0</v>
      </c>
    </row>
    <row r="24" spans="2:10">
      <c r="B24" s="200">
        <v>6.1000000000000103</v>
      </c>
      <c r="C24" s="202" t="s">
        <v>643</v>
      </c>
      <c r="D24" s="94"/>
      <c r="E24" s="113" t="s">
        <v>624</v>
      </c>
      <c r="F24" s="201">
        <v>52</v>
      </c>
      <c r="G24" s="92"/>
      <c r="H24" s="114">
        <f t="shared" si="0"/>
        <v>0</v>
      </c>
    </row>
    <row r="25" spans="2:10">
      <c r="B25" s="200">
        <v>6.2000000000000099</v>
      </c>
      <c r="C25" s="202" t="s">
        <v>644</v>
      </c>
      <c r="D25" s="94"/>
      <c r="E25" s="113" t="s">
        <v>624</v>
      </c>
      <c r="F25" s="201">
        <v>52</v>
      </c>
      <c r="G25" s="92"/>
      <c r="H25" s="114">
        <f t="shared" si="0"/>
        <v>0</v>
      </c>
    </row>
    <row r="26" spans="2:10">
      <c r="B26" s="200">
        <v>6.3000000000000096</v>
      </c>
      <c r="C26" s="202" t="s">
        <v>645</v>
      </c>
      <c r="D26" s="94"/>
      <c r="E26" s="113" t="s">
        <v>624</v>
      </c>
      <c r="F26" s="201">
        <v>12</v>
      </c>
      <c r="G26" s="92"/>
      <c r="H26" s="114">
        <f t="shared" si="0"/>
        <v>0</v>
      </c>
    </row>
    <row r="27" spans="2:10">
      <c r="B27" s="200">
        <v>6.4000000000000101</v>
      </c>
      <c r="C27" s="202" t="s">
        <v>646</v>
      </c>
      <c r="D27" s="94"/>
      <c r="E27" s="113" t="s">
        <v>624</v>
      </c>
      <c r="F27" s="201">
        <v>52</v>
      </c>
      <c r="G27" s="92"/>
      <c r="H27" s="114">
        <f t="shared" si="0"/>
        <v>0</v>
      </c>
    </row>
    <row r="28" spans="2:10">
      <c r="B28" s="200">
        <v>6.5000000000000098</v>
      </c>
      <c r="C28" s="202" t="s">
        <v>647</v>
      </c>
      <c r="D28" s="94" t="s">
        <v>648</v>
      </c>
      <c r="E28" s="113" t="s">
        <v>624</v>
      </c>
      <c r="F28" s="201">
        <v>21</v>
      </c>
      <c r="G28" s="92"/>
      <c r="H28" s="114">
        <f t="shared" si="0"/>
        <v>0</v>
      </c>
    </row>
    <row r="29" spans="2:10">
      <c r="B29" s="200">
        <v>6.6000000000000103</v>
      </c>
      <c r="C29" s="202" t="s">
        <v>649</v>
      </c>
      <c r="D29" s="94"/>
      <c r="E29" s="113"/>
      <c r="F29" s="201">
        <v>34</v>
      </c>
      <c r="G29" s="92"/>
      <c r="H29" s="114">
        <f t="shared" si="0"/>
        <v>0</v>
      </c>
    </row>
    <row r="30" spans="2:10">
      <c r="B30" s="206">
        <v>6.7000000000000099</v>
      </c>
      <c r="C30" s="207" t="s">
        <v>650</v>
      </c>
      <c r="D30" s="85"/>
      <c r="E30" s="208" t="s">
        <v>624</v>
      </c>
      <c r="F30" s="209">
        <v>13</v>
      </c>
      <c r="G30" s="93"/>
      <c r="H30" s="210">
        <f t="shared" si="0"/>
        <v>0</v>
      </c>
    </row>
    <row r="31" spans="2:10">
      <c r="B31" s="457" t="s">
        <v>651</v>
      </c>
      <c r="C31" s="457"/>
      <c r="D31" s="94"/>
      <c r="E31" s="95"/>
      <c r="F31" s="211"/>
      <c r="G31" s="96"/>
      <c r="H31" s="310">
        <f>SUM(H4:H30)</f>
        <v>0</v>
      </c>
      <c r="I31" s="153"/>
      <c r="J31" s="4"/>
    </row>
    <row r="32" spans="2:10">
      <c r="B32" s="213">
        <v>6.8000000000000096</v>
      </c>
      <c r="C32" s="214" t="s">
        <v>652</v>
      </c>
      <c r="D32" s="87" t="s">
        <v>653</v>
      </c>
      <c r="E32" s="215" t="s">
        <v>624</v>
      </c>
      <c r="F32" s="216">
        <v>13</v>
      </c>
      <c r="G32" s="102"/>
      <c r="H32" s="311">
        <f t="shared" si="0"/>
        <v>0</v>
      </c>
    </row>
    <row r="33" spans="2:8">
      <c r="B33" s="200">
        <v>6.9000000000000101</v>
      </c>
      <c r="C33" s="205" t="s">
        <v>654</v>
      </c>
      <c r="D33" s="94" t="s">
        <v>655</v>
      </c>
      <c r="E33" s="113" t="s">
        <v>624</v>
      </c>
      <c r="F33" s="201">
        <v>7</v>
      </c>
      <c r="G33" s="92"/>
      <c r="H33" s="114">
        <f t="shared" si="0"/>
        <v>0</v>
      </c>
    </row>
    <row r="34" spans="2:8" ht="27.6">
      <c r="B34" s="200">
        <v>7.0000000000000204</v>
      </c>
      <c r="C34" s="202" t="s">
        <v>656</v>
      </c>
      <c r="D34" s="94" t="s">
        <v>657</v>
      </c>
      <c r="E34" s="113" t="s">
        <v>624</v>
      </c>
      <c r="F34" s="201">
        <v>2</v>
      </c>
      <c r="G34" s="92"/>
      <c r="H34" s="114">
        <f t="shared" si="0"/>
        <v>0</v>
      </c>
    </row>
    <row r="35" spans="2:8" ht="27.6">
      <c r="B35" s="200">
        <v>7.1000000000000201</v>
      </c>
      <c r="C35" s="202" t="s">
        <v>658</v>
      </c>
      <c r="D35" s="94" t="s">
        <v>825</v>
      </c>
      <c r="E35" s="113" t="s">
        <v>624</v>
      </c>
      <c r="F35" s="201">
        <v>15</v>
      </c>
      <c r="G35" s="92"/>
      <c r="H35" s="114">
        <f t="shared" si="0"/>
        <v>0</v>
      </c>
    </row>
    <row r="36" spans="2:8" ht="41.4">
      <c r="B36" s="200">
        <v>7.2000000000000197</v>
      </c>
      <c r="C36" s="202" t="s">
        <v>659</v>
      </c>
      <c r="D36" s="94" t="s">
        <v>660</v>
      </c>
      <c r="E36" s="113" t="s">
        <v>624</v>
      </c>
      <c r="F36" s="201">
        <v>1</v>
      </c>
      <c r="G36" s="92"/>
      <c r="H36" s="114">
        <f t="shared" si="0"/>
        <v>0</v>
      </c>
    </row>
    <row r="37" spans="2:8">
      <c r="B37" s="200">
        <v>7.3000000000000203</v>
      </c>
      <c r="C37" s="202" t="s">
        <v>661</v>
      </c>
      <c r="D37" s="94"/>
      <c r="E37" s="113" t="s">
        <v>624</v>
      </c>
      <c r="F37" s="201">
        <v>30</v>
      </c>
      <c r="G37" s="92"/>
      <c r="H37" s="114">
        <f t="shared" si="0"/>
        <v>0</v>
      </c>
    </row>
    <row r="38" spans="2:8">
      <c r="B38" s="200">
        <v>7.4000000000000199</v>
      </c>
      <c r="C38" s="202" t="s">
        <v>662</v>
      </c>
      <c r="D38" s="94"/>
      <c r="E38" s="113" t="s">
        <v>624</v>
      </c>
      <c r="F38" s="201">
        <v>2</v>
      </c>
      <c r="G38" s="92"/>
      <c r="H38" s="114">
        <f t="shared" si="0"/>
        <v>0</v>
      </c>
    </row>
    <row r="39" spans="2:8">
      <c r="B39" s="200">
        <v>7.5000000000000204</v>
      </c>
      <c r="C39" s="202" t="s">
        <v>663</v>
      </c>
      <c r="D39" s="94"/>
      <c r="E39" s="113" t="s">
        <v>609</v>
      </c>
      <c r="F39" s="201">
        <v>9</v>
      </c>
      <c r="G39" s="92"/>
      <c r="H39" s="114">
        <f t="shared" si="0"/>
        <v>0</v>
      </c>
    </row>
    <row r="40" spans="2:8">
      <c r="B40" s="200">
        <v>7.6000000000000201</v>
      </c>
      <c r="C40" s="202" t="s">
        <v>664</v>
      </c>
      <c r="D40" s="94"/>
      <c r="E40" s="113" t="s">
        <v>665</v>
      </c>
      <c r="F40" s="201">
        <v>10</v>
      </c>
      <c r="G40" s="92"/>
      <c r="H40" s="114">
        <f t="shared" si="0"/>
        <v>0</v>
      </c>
    </row>
    <row r="41" spans="2:8">
      <c r="B41" s="200">
        <v>7.7000000000000197</v>
      </c>
      <c r="C41" s="205" t="s">
        <v>666</v>
      </c>
      <c r="D41" s="94"/>
      <c r="E41" s="113" t="s">
        <v>76</v>
      </c>
      <c r="F41" s="201">
        <v>7</v>
      </c>
      <c r="G41" s="92"/>
      <c r="H41" s="114">
        <f t="shared" si="0"/>
        <v>0</v>
      </c>
    </row>
    <row r="42" spans="2:8">
      <c r="B42" s="200">
        <v>7.8000000000000203</v>
      </c>
      <c r="C42" s="112" t="s">
        <v>667</v>
      </c>
      <c r="D42" s="94"/>
      <c r="E42" s="113" t="s">
        <v>76</v>
      </c>
      <c r="F42" s="201">
        <v>40</v>
      </c>
      <c r="G42" s="92"/>
      <c r="H42" s="114">
        <f t="shared" si="0"/>
        <v>0</v>
      </c>
    </row>
    <row r="43" spans="2:8">
      <c r="B43" s="200">
        <v>7.9000000000000199</v>
      </c>
      <c r="C43" s="205" t="s">
        <v>608</v>
      </c>
      <c r="D43" s="94"/>
      <c r="E43" s="113" t="s">
        <v>76</v>
      </c>
      <c r="F43" s="201">
        <v>60</v>
      </c>
      <c r="G43" s="92"/>
      <c r="H43" s="114">
        <f t="shared" si="0"/>
        <v>0</v>
      </c>
    </row>
    <row r="44" spans="2:8">
      <c r="B44" s="200">
        <v>8.0000000000000195</v>
      </c>
      <c r="C44" s="202" t="s">
        <v>610</v>
      </c>
      <c r="D44" s="94"/>
      <c r="E44" s="113" t="s">
        <v>76</v>
      </c>
      <c r="F44" s="201">
        <v>40</v>
      </c>
      <c r="G44" s="92"/>
      <c r="H44" s="114">
        <f t="shared" si="0"/>
        <v>0</v>
      </c>
    </row>
    <row r="45" spans="2:8">
      <c r="B45" s="200">
        <v>8.1000000000000192</v>
      </c>
      <c r="C45" s="112" t="s">
        <v>611</v>
      </c>
      <c r="D45" s="94"/>
      <c r="E45" s="113" t="s">
        <v>76</v>
      </c>
      <c r="F45" s="201">
        <v>40</v>
      </c>
      <c r="G45" s="92"/>
      <c r="H45" s="114">
        <f t="shared" si="0"/>
        <v>0</v>
      </c>
    </row>
    <row r="46" spans="2:8">
      <c r="B46" s="200">
        <v>8.2000000000000206</v>
      </c>
      <c r="C46" s="112" t="s">
        <v>612</v>
      </c>
      <c r="D46" s="94"/>
      <c r="E46" s="113" t="s">
        <v>76</v>
      </c>
      <c r="F46" s="201">
        <v>40</v>
      </c>
      <c r="G46" s="92"/>
      <c r="H46" s="114">
        <f t="shared" si="0"/>
        <v>0</v>
      </c>
    </row>
    <row r="47" spans="2:8">
      <c r="B47" s="200">
        <v>8.3000000000000203</v>
      </c>
      <c r="C47" s="112" t="s">
        <v>613</v>
      </c>
      <c r="D47" s="94"/>
      <c r="E47" s="113" t="s">
        <v>76</v>
      </c>
      <c r="F47" s="201">
        <v>15</v>
      </c>
      <c r="G47" s="92"/>
      <c r="H47" s="114">
        <f t="shared" si="0"/>
        <v>0</v>
      </c>
    </row>
    <row r="48" spans="2:8">
      <c r="B48" s="200">
        <v>8.4000000000000199</v>
      </c>
      <c r="C48" s="205" t="s">
        <v>614</v>
      </c>
      <c r="D48" s="94"/>
      <c r="E48" s="113" t="s">
        <v>76</v>
      </c>
      <c r="F48" s="201">
        <v>20</v>
      </c>
      <c r="G48" s="92"/>
      <c r="H48" s="114">
        <f t="shared" si="0"/>
        <v>0</v>
      </c>
    </row>
    <row r="49" spans="2:8">
      <c r="B49" s="200">
        <v>8.5000000000000195</v>
      </c>
      <c r="C49" s="112" t="s">
        <v>615</v>
      </c>
      <c r="D49" s="94"/>
      <c r="E49" s="113" t="s">
        <v>76</v>
      </c>
      <c r="F49" s="201">
        <v>30</v>
      </c>
      <c r="G49" s="92"/>
      <c r="H49" s="114">
        <f t="shared" si="0"/>
        <v>0</v>
      </c>
    </row>
    <row r="50" spans="2:8">
      <c r="B50" s="200">
        <v>8.6000000000000192</v>
      </c>
      <c r="C50" s="112" t="s">
        <v>616</v>
      </c>
      <c r="D50" s="94"/>
      <c r="E50" s="113" t="s">
        <v>76</v>
      </c>
      <c r="F50" s="201">
        <v>30</v>
      </c>
      <c r="G50" s="92"/>
      <c r="H50" s="114">
        <f t="shared" si="0"/>
        <v>0</v>
      </c>
    </row>
    <row r="51" spans="2:8">
      <c r="B51" s="200">
        <v>8.7000000000000206</v>
      </c>
      <c r="C51" s="112" t="s">
        <v>668</v>
      </c>
      <c r="D51" s="94"/>
      <c r="E51" s="113" t="s">
        <v>76</v>
      </c>
      <c r="F51" s="201">
        <v>100</v>
      </c>
      <c r="G51" s="92"/>
      <c r="H51" s="114">
        <f t="shared" si="0"/>
        <v>0</v>
      </c>
    </row>
    <row r="52" spans="2:8">
      <c r="B52" s="200">
        <v>8.8000000000000291</v>
      </c>
      <c r="C52" s="112" t="s">
        <v>617</v>
      </c>
      <c r="D52" s="94"/>
      <c r="E52" s="113" t="s">
        <v>76</v>
      </c>
      <c r="F52" s="201">
        <v>30</v>
      </c>
      <c r="G52" s="92"/>
      <c r="H52" s="114">
        <f t="shared" si="0"/>
        <v>0</v>
      </c>
    </row>
    <row r="53" spans="2:8">
      <c r="B53" s="200">
        <v>8.9000000000000306</v>
      </c>
      <c r="C53" s="112" t="s">
        <v>618</v>
      </c>
      <c r="D53" s="94"/>
      <c r="E53" s="113" t="s">
        <v>76</v>
      </c>
      <c r="F53" s="201">
        <v>100</v>
      </c>
      <c r="G53" s="92"/>
      <c r="H53" s="114">
        <f t="shared" si="0"/>
        <v>0</v>
      </c>
    </row>
    <row r="54" spans="2:8">
      <c r="B54" s="200">
        <v>9.0000000000000302</v>
      </c>
      <c r="C54" s="112" t="s">
        <v>619</v>
      </c>
      <c r="D54" s="94"/>
      <c r="E54" s="113" t="s">
        <v>76</v>
      </c>
      <c r="F54" s="201">
        <v>14</v>
      </c>
      <c r="G54" s="92"/>
      <c r="H54" s="114">
        <f t="shared" si="0"/>
        <v>0</v>
      </c>
    </row>
    <row r="55" spans="2:8">
      <c r="B55" s="200">
        <v>9.1000000000000298</v>
      </c>
      <c r="C55" s="112" t="s">
        <v>620</v>
      </c>
      <c r="D55" s="94"/>
      <c r="E55" s="113" t="s">
        <v>76</v>
      </c>
      <c r="F55" s="201">
        <v>60</v>
      </c>
      <c r="G55" s="92"/>
      <c r="H55" s="114">
        <f t="shared" si="0"/>
        <v>0</v>
      </c>
    </row>
    <row r="56" spans="2:8">
      <c r="B56" s="200">
        <v>9.2000000000000295</v>
      </c>
      <c r="C56" s="112" t="s">
        <v>669</v>
      </c>
      <c r="D56" s="94"/>
      <c r="E56" s="113" t="s">
        <v>76</v>
      </c>
      <c r="F56" s="201">
        <v>100</v>
      </c>
      <c r="G56" s="92"/>
      <c r="H56" s="114">
        <f t="shared" si="0"/>
        <v>0</v>
      </c>
    </row>
    <row r="57" spans="2:8">
      <c r="B57" s="200">
        <v>9.3000000000000291</v>
      </c>
      <c r="C57" s="112" t="s">
        <v>663</v>
      </c>
      <c r="D57" s="94"/>
      <c r="E57" s="113" t="s">
        <v>76</v>
      </c>
      <c r="F57" s="201">
        <v>9</v>
      </c>
      <c r="G57" s="92"/>
      <c r="H57" s="114">
        <f t="shared" si="0"/>
        <v>0</v>
      </c>
    </row>
    <row r="58" spans="2:8">
      <c r="B58" s="200">
        <v>9.4000000000000306</v>
      </c>
      <c r="C58" s="112" t="s">
        <v>670</v>
      </c>
      <c r="D58" s="94"/>
      <c r="E58" s="113" t="s">
        <v>76</v>
      </c>
      <c r="F58" s="201">
        <v>150</v>
      </c>
      <c r="G58" s="92"/>
      <c r="H58" s="114">
        <f t="shared" si="0"/>
        <v>0</v>
      </c>
    </row>
    <row r="59" spans="2:8" ht="27.6">
      <c r="B59" s="200">
        <v>9.5000000000000302</v>
      </c>
      <c r="C59" s="112" t="s">
        <v>671</v>
      </c>
      <c r="D59" s="94"/>
      <c r="E59" s="113" t="s">
        <v>257</v>
      </c>
      <c r="F59" s="201">
        <v>1400</v>
      </c>
      <c r="G59" s="92"/>
      <c r="H59" s="114">
        <f t="shared" si="0"/>
        <v>0</v>
      </c>
    </row>
    <row r="60" spans="2:8">
      <c r="B60" s="200">
        <v>9.6000000000000298</v>
      </c>
      <c r="C60" s="112" t="s">
        <v>672</v>
      </c>
      <c r="D60" s="94"/>
      <c r="E60" s="113" t="s">
        <v>76</v>
      </c>
      <c r="F60" s="201">
        <v>1400</v>
      </c>
      <c r="G60" s="92"/>
      <c r="H60" s="114">
        <f t="shared" si="0"/>
        <v>0</v>
      </c>
    </row>
    <row r="61" spans="2:8" ht="27.6">
      <c r="B61" s="200">
        <v>9.7000000000000295</v>
      </c>
      <c r="C61" s="112" t="s">
        <v>673</v>
      </c>
      <c r="D61" s="94"/>
      <c r="E61" s="113" t="s">
        <v>76</v>
      </c>
      <c r="F61" s="201">
        <v>100</v>
      </c>
      <c r="G61" s="92"/>
      <c r="H61" s="114">
        <f t="shared" si="0"/>
        <v>0</v>
      </c>
    </row>
    <row r="62" spans="2:8">
      <c r="B62" s="200">
        <v>9.8000000000000291</v>
      </c>
      <c r="C62" s="112" t="s">
        <v>674</v>
      </c>
      <c r="D62" s="94"/>
      <c r="E62" s="113" t="s">
        <v>76</v>
      </c>
      <c r="F62" s="201">
        <v>312</v>
      </c>
      <c r="G62" s="92"/>
      <c r="H62" s="114">
        <f t="shared" si="0"/>
        <v>0</v>
      </c>
    </row>
    <row r="63" spans="2:8" ht="27.6">
      <c r="B63" s="200">
        <v>9.9000000000000306</v>
      </c>
      <c r="C63" s="112" t="s">
        <v>675</v>
      </c>
      <c r="D63" s="94"/>
      <c r="E63" s="113" t="s">
        <v>76</v>
      </c>
      <c r="F63" s="201">
        <v>195</v>
      </c>
      <c r="G63" s="92"/>
      <c r="H63" s="114">
        <f t="shared" si="0"/>
        <v>0</v>
      </c>
    </row>
    <row r="64" spans="2:8">
      <c r="B64" s="200">
        <v>10</v>
      </c>
      <c r="C64" s="112" t="s">
        <v>676</v>
      </c>
      <c r="D64" s="94"/>
      <c r="E64" s="113" t="s">
        <v>76</v>
      </c>
      <c r="F64" s="201">
        <v>250</v>
      </c>
      <c r="G64" s="92"/>
      <c r="H64" s="114">
        <f t="shared" si="0"/>
        <v>0</v>
      </c>
    </row>
    <row r="65" spans="2:8" ht="27.6">
      <c r="B65" s="200">
        <v>10.1</v>
      </c>
      <c r="C65" s="112" t="s">
        <v>677</v>
      </c>
      <c r="D65" s="94"/>
      <c r="E65" s="113" t="s">
        <v>76</v>
      </c>
      <c r="F65" s="201">
        <v>20</v>
      </c>
      <c r="G65" s="92"/>
      <c r="H65" s="114">
        <f t="shared" si="0"/>
        <v>0</v>
      </c>
    </row>
    <row r="66" spans="2:8" ht="27.6">
      <c r="B66" s="200">
        <v>10.199999999999999</v>
      </c>
      <c r="C66" s="112" t="s">
        <v>678</v>
      </c>
      <c r="D66" s="94"/>
      <c r="E66" s="113" t="s">
        <v>76</v>
      </c>
      <c r="F66" s="201">
        <v>30</v>
      </c>
      <c r="G66" s="92"/>
      <c r="H66" s="114">
        <f t="shared" si="0"/>
        <v>0</v>
      </c>
    </row>
    <row r="67" spans="2:8">
      <c r="B67" s="200">
        <v>10.3</v>
      </c>
      <c r="C67" s="112" t="s">
        <v>679</v>
      </c>
      <c r="D67" s="94"/>
      <c r="E67" s="113" t="s">
        <v>76</v>
      </c>
      <c r="F67" s="201">
        <v>40</v>
      </c>
      <c r="G67" s="92"/>
      <c r="H67" s="114">
        <f t="shared" si="0"/>
        <v>0</v>
      </c>
    </row>
    <row r="68" spans="2:8">
      <c r="B68" s="200">
        <v>10.4</v>
      </c>
      <c r="C68" s="112" t="s">
        <v>680</v>
      </c>
      <c r="D68" s="94"/>
      <c r="E68" s="113" t="s">
        <v>257</v>
      </c>
      <c r="F68" s="201">
        <v>400</v>
      </c>
      <c r="G68" s="92"/>
      <c r="H68" s="114">
        <f t="shared" si="0"/>
        <v>0</v>
      </c>
    </row>
    <row r="69" spans="2:8">
      <c r="B69" s="200">
        <v>10.5</v>
      </c>
      <c r="C69" s="112" t="s">
        <v>681</v>
      </c>
      <c r="D69" s="94"/>
      <c r="E69" s="113" t="s">
        <v>76</v>
      </c>
      <c r="F69" s="201">
        <v>50</v>
      </c>
      <c r="G69" s="92"/>
      <c r="H69" s="114">
        <f t="shared" ref="H69:H91" si="1">F69*G69</f>
        <v>0</v>
      </c>
    </row>
    <row r="70" spans="2:8" ht="27.6">
      <c r="B70" s="200">
        <v>10.6</v>
      </c>
      <c r="C70" s="112" t="s">
        <v>682</v>
      </c>
      <c r="D70" s="94"/>
      <c r="E70" s="113" t="s">
        <v>76</v>
      </c>
      <c r="F70" s="201">
        <v>50</v>
      </c>
      <c r="G70" s="92"/>
      <c r="H70" s="114">
        <f t="shared" si="1"/>
        <v>0</v>
      </c>
    </row>
    <row r="71" spans="2:8" ht="27.6">
      <c r="B71" s="200">
        <v>10.7</v>
      </c>
      <c r="C71" s="112" t="s">
        <v>683</v>
      </c>
      <c r="D71" s="94"/>
      <c r="E71" s="113" t="s">
        <v>76</v>
      </c>
      <c r="F71" s="201">
        <v>20</v>
      </c>
      <c r="G71" s="92"/>
      <c r="H71" s="114">
        <f t="shared" si="1"/>
        <v>0</v>
      </c>
    </row>
    <row r="72" spans="2:8">
      <c r="B72" s="200">
        <v>10.8</v>
      </c>
      <c r="C72" s="112" t="s">
        <v>684</v>
      </c>
      <c r="D72" s="94"/>
      <c r="E72" s="113" t="s">
        <v>76</v>
      </c>
      <c r="F72" s="201">
        <v>40</v>
      </c>
      <c r="G72" s="92"/>
      <c r="H72" s="114">
        <f t="shared" si="1"/>
        <v>0</v>
      </c>
    </row>
    <row r="73" spans="2:8">
      <c r="B73" s="200">
        <v>10.9</v>
      </c>
      <c r="C73" s="112" t="s">
        <v>685</v>
      </c>
      <c r="D73" s="94"/>
      <c r="E73" s="113" t="s">
        <v>76</v>
      </c>
      <c r="F73" s="201">
        <v>40</v>
      </c>
      <c r="G73" s="92"/>
      <c r="H73" s="114">
        <f t="shared" si="1"/>
        <v>0</v>
      </c>
    </row>
    <row r="74" spans="2:8">
      <c r="B74" s="200">
        <v>11</v>
      </c>
      <c r="C74" s="112" t="s">
        <v>686</v>
      </c>
      <c r="D74" s="94"/>
      <c r="E74" s="113" t="s">
        <v>76</v>
      </c>
      <c r="F74" s="201">
        <v>420</v>
      </c>
      <c r="G74" s="92"/>
      <c r="H74" s="114">
        <f t="shared" si="1"/>
        <v>0</v>
      </c>
    </row>
    <row r="75" spans="2:8" ht="27.6">
      <c r="B75" s="200">
        <v>11.1</v>
      </c>
      <c r="C75" s="112" t="s">
        <v>687</v>
      </c>
      <c r="D75" s="94"/>
      <c r="E75" s="113" t="s">
        <v>76</v>
      </c>
      <c r="F75" s="201">
        <v>12</v>
      </c>
      <c r="G75" s="92"/>
      <c r="H75" s="114">
        <f t="shared" si="1"/>
        <v>0</v>
      </c>
    </row>
    <row r="76" spans="2:8">
      <c r="B76" s="200">
        <v>11.2</v>
      </c>
      <c r="C76" s="112" t="s">
        <v>688</v>
      </c>
      <c r="D76" s="94"/>
      <c r="E76" s="113" t="s">
        <v>76</v>
      </c>
      <c r="F76" s="201">
        <v>10</v>
      </c>
      <c r="G76" s="92"/>
      <c r="H76" s="114">
        <f t="shared" si="1"/>
        <v>0</v>
      </c>
    </row>
    <row r="77" spans="2:8">
      <c r="B77" s="200">
        <v>11.3</v>
      </c>
      <c r="C77" s="112" t="s">
        <v>689</v>
      </c>
      <c r="D77" s="94"/>
      <c r="E77" s="113" t="s">
        <v>76</v>
      </c>
      <c r="F77" s="201">
        <v>10</v>
      </c>
      <c r="G77" s="92"/>
      <c r="H77" s="114">
        <f t="shared" si="1"/>
        <v>0</v>
      </c>
    </row>
    <row r="78" spans="2:8">
      <c r="B78" s="200">
        <v>11.4</v>
      </c>
      <c r="C78" s="112" t="s">
        <v>690</v>
      </c>
      <c r="D78" s="94"/>
      <c r="E78" s="113" t="s">
        <v>76</v>
      </c>
      <c r="F78" s="201">
        <v>30</v>
      </c>
      <c r="G78" s="92"/>
      <c r="H78" s="114">
        <f t="shared" si="1"/>
        <v>0</v>
      </c>
    </row>
    <row r="79" spans="2:8">
      <c r="B79" s="200">
        <v>11.5</v>
      </c>
      <c r="C79" s="112" t="s">
        <v>691</v>
      </c>
      <c r="D79" s="94"/>
      <c r="E79" s="113" t="s">
        <v>76</v>
      </c>
      <c r="F79" s="201">
        <v>20</v>
      </c>
      <c r="G79" s="92"/>
      <c r="H79" s="114">
        <f t="shared" si="1"/>
        <v>0</v>
      </c>
    </row>
    <row r="80" spans="2:8">
      <c r="B80" s="200">
        <v>11.6</v>
      </c>
      <c r="C80" s="112" t="s">
        <v>692</v>
      </c>
      <c r="D80" s="94"/>
      <c r="E80" s="113" t="s">
        <v>76</v>
      </c>
      <c r="F80" s="201">
        <v>15</v>
      </c>
      <c r="G80" s="92"/>
      <c r="H80" s="114">
        <f t="shared" si="1"/>
        <v>0</v>
      </c>
    </row>
    <row r="81" spans="2:8">
      <c r="B81" s="200">
        <v>11.7</v>
      </c>
      <c r="C81" s="112" t="s">
        <v>693</v>
      </c>
      <c r="D81" s="94"/>
      <c r="E81" s="113" t="s">
        <v>76</v>
      </c>
      <c r="F81" s="201">
        <v>26</v>
      </c>
      <c r="G81" s="92"/>
      <c r="H81" s="114">
        <f t="shared" si="1"/>
        <v>0</v>
      </c>
    </row>
    <row r="82" spans="2:8">
      <c r="B82" s="200">
        <v>11.8</v>
      </c>
      <c r="C82" s="112" t="s">
        <v>694</v>
      </c>
      <c r="D82" s="94"/>
      <c r="E82" s="113" t="s">
        <v>76</v>
      </c>
      <c r="F82" s="201">
        <v>7</v>
      </c>
      <c r="G82" s="92"/>
      <c r="H82" s="114">
        <f t="shared" si="1"/>
        <v>0</v>
      </c>
    </row>
    <row r="83" spans="2:8">
      <c r="B83" s="200">
        <v>11.9</v>
      </c>
      <c r="C83" s="112" t="s">
        <v>695</v>
      </c>
      <c r="D83" s="94"/>
      <c r="E83" s="113" t="s">
        <v>76</v>
      </c>
      <c r="F83" s="201">
        <v>30</v>
      </c>
      <c r="G83" s="92"/>
      <c r="H83" s="114">
        <f t="shared" si="1"/>
        <v>0</v>
      </c>
    </row>
    <row r="84" spans="2:8">
      <c r="B84" s="200">
        <v>12</v>
      </c>
      <c r="C84" s="112" t="s">
        <v>696</v>
      </c>
      <c r="D84" s="94"/>
      <c r="E84" s="113" t="s">
        <v>76</v>
      </c>
      <c r="F84" s="201">
        <v>40</v>
      </c>
      <c r="G84" s="92"/>
      <c r="H84" s="114">
        <f t="shared" si="1"/>
        <v>0</v>
      </c>
    </row>
    <row r="85" spans="2:8">
      <c r="B85" s="200">
        <v>12.1</v>
      </c>
      <c r="C85" s="112" t="s">
        <v>697</v>
      </c>
      <c r="D85" s="94"/>
      <c r="E85" s="113" t="s">
        <v>76</v>
      </c>
      <c r="F85" s="201">
        <v>35</v>
      </c>
      <c r="G85" s="92"/>
      <c r="H85" s="114">
        <f t="shared" si="1"/>
        <v>0</v>
      </c>
    </row>
    <row r="86" spans="2:8">
      <c r="B86" s="200">
        <v>12.2</v>
      </c>
      <c r="C86" s="112" t="s">
        <v>698</v>
      </c>
      <c r="D86" s="94"/>
      <c r="E86" s="113" t="s">
        <v>76</v>
      </c>
      <c r="F86" s="201">
        <v>30</v>
      </c>
      <c r="G86" s="92"/>
      <c r="H86" s="114">
        <f t="shared" si="1"/>
        <v>0</v>
      </c>
    </row>
    <row r="87" spans="2:8">
      <c r="B87" s="200">
        <v>12.3</v>
      </c>
      <c r="C87" s="112" t="s">
        <v>699</v>
      </c>
      <c r="D87" s="94"/>
      <c r="E87" s="113" t="s">
        <v>76</v>
      </c>
      <c r="F87" s="201">
        <v>60</v>
      </c>
      <c r="G87" s="92"/>
      <c r="H87" s="114">
        <f t="shared" si="1"/>
        <v>0</v>
      </c>
    </row>
    <row r="88" spans="2:8">
      <c r="B88" s="200">
        <v>12.4</v>
      </c>
      <c r="C88" s="112" t="s">
        <v>700</v>
      </c>
      <c r="D88" s="94"/>
      <c r="E88" s="113" t="s">
        <v>76</v>
      </c>
      <c r="F88" s="201">
        <v>20</v>
      </c>
      <c r="G88" s="92"/>
      <c r="H88" s="114">
        <f t="shared" si="1"/>
        <v>0</v>
      </c>
    </row>
    <row r="89" spans="2:8">
      <c r="B89" s="200">
        <v>12.5</v>
      </c>
      <c r="C89" s="112" t="s">
        <v>701</v>
      </c>
      <c r="D89" s="94"/>
      <c r="E89" s="113" t="s">
        <v>76</v>
      </c>
      <c r="F89" s="201">
        <v>6</v>
      </c>
      <c r="G89" s="92"/>
      <c r="H89" s="114">
        <f t="shared" si="1"/>
        <v>0</v>
      </c>
    </row>
    <row r="90" spans="2:8">
      <c r="B90" s="200">
        <v>12.6</v>
      </c>
      <c r="C90" s="112" t="s">
        <v>702</v>
      </c>
      <c r="D90" s="94"/>
      <c r="E90" s="113" t="s">
        <v>76</v>
      </c>
      <c r="F90" s="201">
        <v>30</v>
      </c>
      <c r="G90" s="92"/>
      <c r="H90" s="114">
        <f t="shared" si="1"/>
        <v>0</v>
      </c>
    </row>
    <row r="91" spans="2:8">
      <c r="B91" s="200">
        <v>12.7</v>
      </c>
      <c r="C91" s="112" t="s">
        <v>703</v>
      </c>
      <c r="D91" s="94"/>
      <c r="E91" s="113" t="s">
        <v>76</v>
      </c>
      <c r="F91" s="201">
        <v>200</v>
      </c>
      <c r="G91" s="92"/>
      <c r="H91" s="114">
        <f t="shared" si="1"/>
        <v>0</v>
      </c>
    </row>
    <row r="92" spans="2:8">
      <c r="B92" s="200">
        <v>12.8</v>
      </c>
      <c r="C92" s="361"/>
      <c r="D92" s="297"/>
      <c r="E92" s="23"/>
      <c r="F92" s="49"/>
      <c r="G92" s="4"/>
      <c r="H92" s="362"/>
    </row>
    <row r="93" spans="2:8">
      <c r="B93" s="200">
        <v>12.9</v>
      </c>
      <c r="C93" s="361"/>
      <c r="D93" s="297"/>
      <c r="E93" s="23"/>
      <c r="F93" s="49"/>
      <c r="G93" s="4"/>
      <c r="H93" s="362"/>
    </row>
    <row r="94" spans="2:8">
      <c r="B94" s="458" t="s">
        <v>704</v>
      </c>
      <c r="C94" s="458"/>
      <c r="H94" s="217">
        <f>SUM(H32:H91)</f>
        <v>0</v>
      </c>
    </row>
  </sheetData>
  <mergeCells count="4">
    <mergeCell ref="I3:J3"/>
    <mergeCell ref="B31:C31"/>
    <mergeCell ref="B94:C94"/>
    <mergeCell ref="C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0"/>
  <sheetViews>
    <sheetView view="pageBreakPreview" zoomScale="90" zoomScaleNormal="100" zoomScaleSheetLayoutView="90" workbookViewId="0">
      <selection activeCell="E21" sqref="E21"/>
    </sheetView>
  </sheetViews>
  <sheetFormatPr defaultRowHeight="14.4"/>
  <cols>
    <col min="3" max="3" width="31.44140625" customWidth="1"/>
    <col min="6" max="6" width="11.21875" bestFit="1" customWidth="1"/>
  </cols>
  <sheetData>
    <row r="1" spans="2:8">
      <c r="B1" s="153" t="s">
        <v>705</v>
      </c>
    </row>
    <row r="3" spans="2:8" ht="57.6">
      <c r="B3" s="212"/>
      <c r="C3" s="218" t="s">
        <v>705</v>
      </c>
      <c r="D3" s="219" t="s">
        <v>706</v>
      </c>
      <c r="E3" s="220" t="s">
        <v>707</v>
      </c>
      <c r="F3" s="220" t="s">
        <v>708</v>
      </c>
    </row>
    <row r="4" spans="2:8">
      <c r="B4" s="212"/>
      <c r="C4" s="218"/>
      <c r="D4" s="219"/>
      <c r="E4" s="460"/>
      <c r="F4" s="461"/>
      <c r="G4" s="455"/>
      <c r="H4" s="456"/>
    </row>
    <row r="5" spans="2:8">
      <c r="B5" s="212">
        <v>1</v>
      </c>
      <c r="C5" s="212" t="s">
        <v>822</v>
      </c>
      <c r="D5" s="212">
        <v>178</v>
      </c>
      <c r="E5" s="221"/>
      <c r="F5" s="221">
        <f>D5*E5</f>
        <v>0</v>
      </c>
    </row>
    <row r="6" spans="2:8">
      <c r="B6" s="212">
        <v>2</v>
      </c>
      <c r="C6" s="212" t="s">
        <v>821</v>
      </c>
      <c r="D6" s="212">
        <v>27</v>
      </c>
      <c r="E6" s="212"/>
      <c r="F6" s="212">
        <f>D6*E6</f>
        <v>0</v>
      </c>
    </row>
    <row r="7" spans="2:8">
      <c r="B7" s="212">
        <v>3</v>
      </c>
      <c r="C7" s="212" t="s">
        <v>709</v>
      </c>
      <c r="D7" s="212">
        <v>1</v>
      </c>
      <c r="E7" s="212"/>
      <c r="F7" s="212">
        <f>D7*E7</f>
        <v>0</v>
      </c>
    </row>
    <row r="8" spans="2:8">
      <c r="B8" s="212">
        <v>4</v>
      </c>
      <c r="C8" s="212" t="s">
        <v>820</v>
      </c>
      <c r="D8" s="212">
        <v>49</v>
      </c>
      <c r="E8" s="212"/>
      <c r="F8" s="212">
        <f>D8*E8</f>
        <v>0</v>
      </c>
    </row>
    <row r="9" spans="2:8">
      <c r="B9" s="212">
        <v>5</v>
      </c>
      <c r="C9" s="212" t="s">
        <v>819</v>
      </c>
      <c r="D9" s="212">
        <v>23000</v>
      </c>
      <c r="E9" s="212"/>
      <c r="F9" s="212">
        <f>D9*E9</f>
        <v>0</v>
      </c>
    </row>
    <row r="10" spans="2:8">
      <c r="B10" s="212"/>
      <c r="C10" s="190" t="s">
        <v>710</v>
      </c>
      <c r="D10" s="212"/>
      <c r="E10" s="212"/>
      <c r="F10" s="222">
        <f>SUM(F5:F9)</f>
        <v>0</v>
      </c>
    </row>
  </sheetData>
  <mergeCells count="2">
    <mergeCell ref="E4:F4"/>
    <mergeCell ref="G4:H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I63"/>
  <sheetViews>
    <sheetView view="pageBreakPreview" zoomScale="60" zoomScaleNormal="100" workbookViewId="0">
      <selection activeCell="C3" sqref="C3"/>
    </sheetView>
  </sheetViews>
  <sheetFormatPr defaultRowHeight="14.4"/>
  <cols>
    <col min="3" max="3" width="51" bestFit="1" customWidth="1"/>
    <col min="5" max="5" width="11.109375" bestFit="1" customWidth="1"/>
    <col min="6" max="6" width="22.77734375" bestFit="1" customWidth="1"/>
    <col min="7" max="7" width="14.109375" bestFit="1" customWidth="1"/>
  </cols>
  <sheetData>
    <row r="3" spans="2:7">
      <c r="C3" s="153" t="s">
        <v>711</v>
      </c>
      <c r="F3" s="312"/>
    </row>
    <row r="4" spans="2:7">
      <c r="F4" s="471"/>
      <c r="G4" s="471"/>
    </row>
    <row r="5" spans="2:7">
      <c r="B5" s="212" t="s">
        <v>712</v>
      </c>
      <c r="C5" s="212" t="s">
        <v>713</v>
      </c>
      <c r="D5" s="212" t="s">
        <v>714</v>
      </c>
      <c r="E5" s="224" t="s">
        <v>706</v>
      </c>
      <c r="F5" s="225" t="s">
        <v>715</v>
      </c>
      <c r="G5" s="212" t="s">
        <v>716</v>
      </c>
    </row>
    <row r="6" spans="2:7">
      <c r="B6" s="212">
        <v>1</v>
      </c>
      <c r="C6" s="212" t="s">
        <v>717</v>
      </c>
      <c r="D6" s="212" t="s">
        <v>718</v>
      </c>
      <c r="E6" s="226">
        <v>5.5720000000000001</v>
      </c>
      <c r="F6" s="225"/>
      <c r="G6" s="222">
        <f>F6*E6</f>
        <v>0</v>
      </c>
    </row>
    <row r="7" spans="2:7" ht="15.6">
      <c r="B7" s="212">
        <v>2</v>
      </c>
      <c r="C7" s="212" t="s">
        <v>719</v>
      </c>
      <c r="D7" s="212" t="s">
        <v>665</v>
      </c>
      <c r="E7" s="224">
        <v>130.88999999999999</v>
      </c>
      <c r="F7" s="227"/>
      <c r="G7" s="222">
        <f t="shared" ref="G7:G11" si="0">F7*E7</f>
        <v>0</v>
      </c>
    </row>
    <row r="8" spans="2:7">
      <c r="B8" s="212">
        <v>3</v>
      </c>
      <c r="C8" s="212" t="s">
        <v>720</v>
      </c>
      <c r="D8" s="212" t="s">
        <v>721</v>
      </c>
      <c r="E8" s="224">
        <v>0.66500000000000004</v>
      </c>
      <c r="F8" s="225"/>
      <c r="G8" s="212">
        <f>F8*E8</f>
        <v>0</v>
      </c>
    </row>
    <row r="9" spans="2:7">
      <c r="B9" s="212">
        <v>4</v>
      </c>
      <c r="C9" s="212" t="s">
        <v>722</v>
      </c>
      <c r="D9" s="212" t="s">
        <v>718</v>
      </c>
      <c r="E9" s="224">
        <v>15.28</v>
      </c>
      <c r="F9" s="225"/>
      <c r="G9" s="222">
        <f t="shared" si="0"/>
        <v>0</v>
      </c>
    </row>
    <row r="10" spans="2:7">
      <c r="B10" s="212">
        <v>5</v>
      </c>
      <c r="C10" s="212" t="s">
        <v>723</v>
      </c>
      <c r="D10" s="212" t="s">
        <v>718</v>
      </c>
      <c r="E10" s="224">
        <v>38.332000000000001</v>
      </c>
      <c r="F10" s="225"/>
      <c r="G10" s="222">
        <f t="shared" si="0"/>
        <v>0</v>
      </c>
    </row>
    <row r="11" spans="2:7">
      <c r="B11" s="212">
        <v>6</v>
      </c>
      <c r="C11" s="212" t="s">
        <v>724</v>
      </c>
      <c r="D11" s="212" t="s">
        <v>718</v>
      </c>
      <c r="E11" s="224">
        <v>47.62</v>
      </c>
      <c r="F11" s="225"/>
      <c r="G11" s="222">
        <f t="shared" si="0"/>
        <v>0</v>
      </c>
    </row>
    <row r="12" spans="2:7">
      <c r="B12" s="212"/>
      <c r="C12" s="228"/>
      <c r="D12" s="229"/>
      <c r="E12" s="229"/>
      <c r="F12" s="230"/>
      <c r="G12" s="472">
        <f>SUM(G6:G11)</f>
        <v>0</v>
      </c>
    </row>
    <row r="13" spans="2:7">
      <c r="B13" s="212"/>
      <c r="C13" s="232" t="s">
        <v>725</v>
      </c>
      <c r="D13" s="233"/>
      <c r="E13" s="233"/>
      <c r="F13" s="230"/>
      <c r="G13" s="472"/>
    </row>
    <row r="14" spans="2:7">
      <c r="F14" s="223"/>
    </row>
    <row r="15" spans="2:7">
      <c r="F15" s="223"/>
    </row>
    <row r="16" spans="2:7">
      <c r="C16" t="s">
        <v>726</v>
      </c>
      <c r="F16" s="223"/>
    </row>
    <row r="17" spans="2:7">
      <c r="B17" s="212" t="s">
        <v>712</v>
      </c>
      <c r="C17" s="212" t="s">
        <v>713</v>
      </c>
      <c r="D17" s="212" t="s">
        <v>727</v>
      </c>
      <c r="E17" s="212" t="s">
        <v>706</v>
      </c>
      <c r="F17" s="225" t="s">
        <v>715</v>
      </c>
      <c r="G17" s="224" t="s">
        <v>716</v>
      </c>
    </row>
    <row r="18" spans="2:7">
      <c r="B18" s="212">
        <v>1</v>
      </c>
      <c r="C18" s="212" t="s">
        <v>728</v>
      </c>
      <c r="D18" s="212" t="s">
        <v>148</v>
      </c>
      <c r="E18" s="212">
        <v>215.87200000000001</v>
      </c>
      <c r="F18" s="225">
        <f>F10</f>
        <v>0</v>
      </c>
      <c r="G18" s="234">
        <f>E18*F18</f>
        <v>0</v>
      </c>
    </row>
    <row r="19" spans="2:7" ht="16.2" thickBot="1">
      <c r="B19" s="212">
        <v>2</v>
      </c>
      <c r="C19" s="212" t="s">
        <v>729</v>
      </c>
      <c r="D19" s="212" t="s">
        <v>730</v>
      </c>
      <c r="E19" s="212">
        <f>(19.2+49.25)*0.6</f>
        <v>41.07</v>
      </c>
      <c r="F19" s="227"/>
      <c r="G19" s="235">
        <f>E19*F19</f>
        <v>0</v>
      </c>
    </row>
    <row r="20" spans="2:7" ht="16.2" thickBot="1">
      <c r="B20" s="212"/>
      <c r="C20" s="236" t="s">
        <v>725</v>
      </c>
      <c r="D20" s="231"/>
      <c r="E20" s="231"/>
      <c r="F20" s="237"/>
      <c r="G20" s="238">
        <f>SUM(G18:G19)</f>
        <v>0</v>
      </c>
    </row>
    <row r="21" spans="2:7">
      <c r="F21" s="223"/>
    </row>
    <row r="22" spans="2:7">
      <c r="B22" s="239"/>
      <c r="C22" s="239" t="s">
        <v>731</v>
      </c>
      <c r="D22" s="239"/>
      <c r="E22" s="239"/>
      <c r="F22" s="240"/>
      <c r="G22" s="239"/>
    </row>
    <row r="23" spans="2:7">
      <c r="F23" s="223"/>
    </row>
    <row r="24" spans="2:7">
      <c r="B24" s="212" t="s">
        <v>712</v>
      </c>
      <c r="C24" s="212" t="s">
        <v>713</v>
      </c>
      <c r="D24" s="212" t="s">
        <v>714</v>
      </c>
      <c r="E24" s="212" t="s">
        <v>706</v>
      </c>
      <c r="F24" s="225" t="s">
        <v>715</v>
      </c>
      <c r="G24" s="212" t="s">
        <v>716</v>
      </c>
    </row>
    <row r="25" spans="2:7">
      <c r="B25" s="212">
        <v>1</v>
      </c>
      <c r="C25" s="212" t="s">
        <v>732</v>
      </c>
      <c r="D25" s="212" t="s">
        <v>148</v>
      </c>
      <c r="E25" s="212">
        <f>2*108</f>
        <v>216</v>
      </c>
      <c r="F25" s="225">
        <f>F6</f>
        <v>0</v>
      </c>
      <c r="G25" s="222">
        <f>E25*F25</f>
        <v>0</v>
      </c>
    </row>
    <row r="26" spans="2:7">
      <c r="B26" s="212">
        <v>2</v>
      </c>
      <c r="C26" s="212" t="s">
        <v>733</v>
      </c>
      <c r="D26" s="212" t="s">
        <v>665</v>
      </c>
      <c r="E26" s="212">
        <f>2*380.03</f>
        <v>760.06</v>
      </c>
      <c r="F26" s="225">
        <f>F7</f>
        <v>0</v>
      </c>
      <c r="G26" s="222">
        <f t="shared" ref="G26:G28" si="1">E26*F26</f>
        <v>0</v>
      </c>
    </row>
    <row r="27" spans="2:7">
      <c r="B27" s="212">
        <v>3</v>
      </c>
      <c r="C27" s="212" t="s">
        <v>734</v>
      </c>
      <c r="D27" s="212" t="s">
        <v>735</v>
      </c>
      <c r="E27" s="212">
        <f>2*33.652</f>
        <v>67.304000000000002</v>
      </c>
      <c r="F27" s="225"/>
      <c r="G27" s="222">
        <f t="shared" si="1"/>
        <v>0</v>
      </c>
    </row>
    <row r="28" spans="2:7">
      <c r="B28" s="212">
        <v>5</v>
      </c>
      <c r="C28" s="212" t="s">
        <v>723</v>
      </c>
      <c r="D28" s="212" t="s">
        <v>735</v>
      </c>
      <c r="E28" s="212">
        <v>144.30000000000001</v>
      </c>
      <c r="F28" s="225">
        <f>F10</f>
        <v>0</v>
      </c>
      <c r="G28" s="222">
        <f t="shared" si="1"/>
        <v>0</v>
      </c>
    </row>
    <row r="29" spans="2:7">
      <c r="B29" s="212"/>
      <c r="C29" s="212" t="s">
        <v>725</v>
      </c>
      <c r="D29" s="224"/>
      <c r="E29" s="241"/>
      <c r="F29" s="242"/>
      <c r="G29" s="243">
        <f>SUM(G25:G28)</f>
        <v>0</v>
      </c>
    </row>
    <row r="30" spans="2:7">
      <c r="F30" s="223"/>
    </row>
    <row r="31" spans="2:7">
      <c r="B31" t="s">
        <v>736</v>
      </c>
      <c r="F31" s="223"/>
    </row>
    <row r="32" spans="2:7">
      <c r="F32" s="223"/>
    </row>
    <row r="33" spans="2:7">
      <c r="B33" s="212" t="s">
        <v>712</v>
      </c>
      <c r="C33" s="212" t="s">
        <v>713</v>
      </c>
      <c r="D33" s="212" t="s">
        <v>737</v>
      </c>
      <c r="E33" s="212" t="s">
        <v>714</v>
      </c>
      <c r="F33" s="225" t="s">
        <v>715</v>
      </c>
      <c r="G33" s="212" t="s">
        <v>716</v>
      </c>
    </row>
    <row r="34" spans="2:7">
      <c r="B34" s="212">
        <v>1</v>
      </c>
      <c r="C34" s="212" t="s">
        <v>738</v>
      </c>
      <c r="D34" s="212">
        <v>52</v>
      </c>
      <c r="E34" s="212">
        <v>2.6</v>
      </c>
      <c r="F34" s="225"/>
      <c r="G34" s="222">
        <f>D34*F34</f>
        <v>0</v>
      </c>
    </row>
    <row r="35" spans="2:7">
      <c r="B35" s="212">
        <v>2</v>
      </c>
      <c r="C35" s="212" t="s">
        <v>739</v>
      </c>
      <c r="D35" s="212">
        <v>58</v>
      </c>
      <c r="E35" s="212">
        <v>2.9</v>
      </c>
      <c r="F35" s="225"/>
      <c r="G35" s="222">
        <f t="shared" ref="G35" si="2">D35*F35</f>
        <v>0</v>
      </c>
    </row>
    <row r="36" spans="2:7">
      <c r="B36" s="212">
        <v>3</v>
      </c>
      <c r="C36" s="212" t="s">
        <v>740</v>
      </c>
      <c r="D36" s="212">
        <v>76</v>
      </c>
      <c r="E36" s="212">
        <v>3.8</v>
      </c>
      <c r="F36" s="225"/>
      <c r="G36" s="222">
        <f>D36*F36</f>
        <v>0</v>
      </c>
    </row>
    <row r="37" spans="2:7">
      <c r="B37" s="212"/>
      <c r="C37" s="473"/>
      <c r="D37" s="473"/>
      <c r="E37" s="473"/>
      <c r="F37" s="473"/>
      <c r="G37" s="245">
        <f>SUM(G34:G36)</f>
        <v>0</v>
      </c>
    </row>
    <row r="38" spans="2:7">
      <c r="B38" s="212"/>
      <c r="C38" s="473"/>
      <c r="D38" s="473"/>
      <c r="E38" s="473"/>
      <c r="F38" s="473"/>
      <c r="G38" s="246"/>
    </row>
    <row r="39" spans="2:7">
      <c r="F39" s="223"/>
    </row>
    <row r="40" spans="2:7">
      <c r="B40" s="474" t="s">
        <v>741</v>
      </c>
      <c r="C40" s="474"/>
      <c r="D40" s="474"/>
      <c r="E40" s="474"/>
      <c r="F40" s="474"/>
      <c r="G40" s="474"/>
    </row>
    <row r="41" spans="2:7">
      <c r="F41" s="223"/>
    </row>
    <row r="42" spans="2:7">
      <c r="B42" s="212" t="s">
        <v>712</v>
      </c>
      <c r="C42" s="212" t="s">
        <v>713</v>
      </c>
      <c r="D42" s="212" t="s">
        <v>714</v>
      </c>
      <c r="E42" s="212" t="s">
        <v>715</v>
      </c>
      <c r="F42" s="225" t="s">
        <v>716</v>
      </c>
      <c r="G42" s="212"/>
    </row>
    <row r="43" spans="2:7">
      <c r="B43" s="212">
        <v>1</v>
      </c>
      <c r="C43" s="212" t="s">
        <v>742</v>
      </c>
      <c r="D43" s="212">
        <v>148.30099999999999</v>
      </c>
      <c r="E43" s="212"/>
      <c r="F43" s="247"/>
      <c r="G43" s="212"/>
    </row>
    <row r="44" spans="2:7">
      <c r="B44" s="212"/>
      <c r="C44" s="212"/>
      <c r="D44" s="212"/>
      <c r="E44" s="212"/>
      <c r="F44" s="225"/>
      <c r="G44" s="212"/>
    </row>
    <row r="45" spans="2:7">
      <c r="B45" s="463" t="s">
        <v>743</v>
      </c>
      <c r="C45" s="463"/>
      <c r="D45" s="463"/>
      <c r="E45" s="463"/>
      <c r="F45" s="464"/>
      <c r="G45" s="212"/>
    </row>
    <row r="46" spans="2:7">
      <c r="B46" s="212" t="s">
        <v>712</v>
      </c>
      <c r="C46" s="212" t="s">
        <v>713</v>
      </c>
      <c r="D46" s="212" t="s">
        <v>714</v>
      </c>
      <c r="E46" s="212" t="s">
        <v>715</v>
      </c>
      <c r="F46" s="225" t="s">
        <v>716</v>
      </c>
      <c r="G46" s="212"/>
    </row>
    <row r="47" spans="2:7">
      <c r="B47" s="212"/>
      <c r="C47" s="212" t="s">
        <v>744</v>
      </c>
      <c r="D47" s="212">
        <v>308.97699999999998</v>
      </c>
      <c r="E47" s="212"/>
      <c r="F47" s="225">
        <f>D47*E47</f>
        <v>0</v>
      </c>
      <c r="G47" s="212"/>
    </row>
    <row r="48" spans="2:7">
      <c r="B48" s="212"/>
      <c r="C48" s="212"/>
      <c r="D48" s="212"/>
      <c r="E48" s="212"/>
      <c r="F48" s="225"/>
      <c r="G48" s="212"/>
    </row>
    <row r="49" spans="2:9">
      <c r="B49" s="212"/>
      <c r="C49" s="462" t="s">
        <v>725</v>
      </c>
      <c r="D49" s="463"/>
      <c r="E49" s="464"/>
      <c r="F49" s="247">
        <f>F47</f>
        <v>0</v>
      </c>
      <c r="G49" s="244"/>
    </row>
    <row r="50" spans="2:9">
      <c r="F50" s="223"/>
    </row>
    <row r="51" spans="2:9">
      <c r="F51" s="223"/>
    </row>
    <row r="52" spans="2:9">
      <c r="F52" s="223"/>
    </row>
    <row r="53" spans="2:9">
      <c r="C53" t="s">
        <v>745</v>
      </c>
      <c r="F53" s="223"/>
      <c r="I53" s="248"/>
    </row>
    <row r="54" spans="2:9">
      <c r="F54" s="223"/>
    </row>
    <row r="55" spans="2:9">
      <c r="B55" s="212" t="s">
        <v>712</v>
      </c>
      <c r="C55" s="212" t="s">
        <v>713</v>
      </c>
      <c r="D55" s="212" t="s">
        <v>714</v>
      </c>
      <c r="E55" s="212" t="s">
        <v>715</v>
      </c>
      <c r="F55" s="225" t="s">
        <v>716</v>
      </c>
      <c r="G55" s="212"/>
    </row>
    <row r="56" spans="2:9" ht="15.6">
      <c r="B56" s="212">
        <v>1</v>
      </c>
      <c r="C56" t="s">
        <v>746</v>
      </c>
      <c r="D56" s="249">
        <v>508.702</v>
      </c>
      <c r="E56" s="250">
        <f>E43</f>
        <v>0</v>
      </c>
      <c r="F56" s="251">
        <f>E56*D56</f>
        <v>0</v>
      </c>
      <c r="G56" s="212"/>
    </row>
    <row r="57" spans="2:9" ht="15.6">
      <c r="B57" s="212"/>
      <c r="C57" s="212" t="s">
        <v>747</v>
      </c>
      <c r="D57" s="249">
        <v>761.4</v>
      </c>
      <c r="E57" s="234">
        <f>F28</f>
        <v>0</v>
      </c>
      <c r="F57" s="251">
        <f>E57*D57</f>
        <v>0</v>
      </c>
      <c r="G57" s="212"/>
    </row>
    <row r="58" spans="2:9">
      <c r="F58" s="244">
        <f>SUM(F56:F57)</f>
        <v>0</v>
      </c>
      <c r="G58" s="252"/>
    </row>
    <row r="59" spans="2:9">
      <c r="B59" s="212"/>
      <c r="C59" s="465" t="s">
        <v>748</v>
      </c>
      <c r="D59" s="466"/>
      <c r="E59" s="466"/>
      <c r="F59" s="467"/>
    </row>
    <row r="60" spans="2:9">
      <c r="B60" s="212" t="s">
        <v>712</v>
      </c>
      <c r="C60" s="212" t="s">
        <v>713</v>
      </c>
      <c r="D60" s="212" t="s">
        <v>714</v>
      </c>
      <c r="E60" s="212" t="s">
        <v>715</v>
      </c>
      <c r="F60" s="225" t="s">
        <v>716</v>
      </c>
      <c r="G60" s="212"/>
    </row>
    <row r="61" spans="2:9">
      <c r="B61" s="212">
        <v>1</v>
      </c>
      <c r="C61" s="212" t="s">
        <v>749</v>
      </c>
      <c r="D61" s="212">
        <v>1</v>
      </c>
      <c r="E61" s="225"/>
      <c r="F61" s="253">
        <f>E61</f>
        <v>0</v>
      </c>
      <c r="G61" s="212"/>
    </row>
    <row r="62" spans="2:9" ht="15" thickBot="1">
      <c r="F62" s="223"/>
    </row>
    <row r="63" spans="2:9" ht="24" thickBot="1">
      <c r="C63" s="468"/>
      <c r="D63" s="469"/>
      <c r="E63" s="470"/>
      <c r="F63" s="254">
        <f>F61+F58+F49+F43+G37+G29+G20+G12</f>
        <v>0</v>
      </c>
    </row>
  </sheetData>
  <mergeCells count="8">
    <mergeCell ref="C49:E49"/>
    <mergeCell ref="C59:F59"/>
    <mergeCell ref="C63:E63"/>
    <mergeCell ref="F4:G4"/>
    <mergeCell ref="G12:G13"/>
    <mergeCell ref="C37:F38"/>
    <mergeCell ref="B40:G40"/>
    <mergeCell ref="B45:F45"/>
  </mergeCells>
  <pageMargins left="0.7" right="0.7" top="0.75" bottom="0.75" header="0.3" footer="0.3"/>
  <pageSetup scale="71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Landscaping</vt:lpstr>
      <vt:lpstr>SWIMMINGPOOL</vt:lpstr>
      <vt:lpstr>House</vt:lpstr>
      <vt:lpstr>Electricals</vt:lpstr>
      <vt:lpstr>plumbing materials</vt:lpstr>
      <vt:lpstr>SanitarieWater and firefighting</vt:lpstr>
      <vt:lpstr>cutting and replastering</vt:lpstr>
      <vt:lpstr>civil works and external works</vt:lpstr>
      <vt:lpstr>'cutting and replastering'!Print_Area</vt:lpstr>
      <vt:lpstr>Electricals!Print_Area</vt:lpstr>
      <vt:lpstr>Landscaping!Print_Area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Claver UWAYEZU</dc:creator>
  <cp:lastModifiedBy>MSI</cp:lastModifiedBy>
  <dcterms:created xsi:type="dcterms:W3CDTF">2025-09-15T21:07:18Z</dcterms:created>
  <dcterms:modified xsi:type="dcterms:W3CDTF">2025-09-22T11:55:15Z</dcterms:modified>
</cp:coreProperties>
</file>